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2778\Serviço Nacional de Aprendizagem Comercial - SENAC RN\GerenciaJuridica - Documentos\Licitação\1. Processos\2020\CC 006.2020 - Sistema Fotovoltaico\"/>
    </mc:Choice>
  </mc:AlternateContent>
  <xr:revisionPtr revIDLastSave="2" documentId="11_E01B46ED50729B067E9A7902AA9B76CCDBF38C63" xr6:coauthVersionLast="36" xr6:coauthVersionMax="36" xr10:uidLastSave="{FA7AB685-6B47-40E8-AE4A-F96884C7CA7A}"/>
  <bookViews>
    <workbookView xWindow="0" yWindow="0" windowWidth="15600" windowHeight="6945" firstSheet="3" activeTab="3" xr2:uid="{00000000-000D-0000-FFFF-FFFF00000000}"/>
  </bookViews>
  <sheets>
    <sheet name="Planilha Inicial" sheetId="3" state="hidden" r:id="rId1"/>
    <sheet name="Cenários Apresentados" sheetId="1" state="hidden" r:id="rId2"/>
    <sheet name="Análise Casos - Compartilhados" sheetId="4" state="hidden" r:id="rId3"/>
    <sheet name="CRONOGRAMA FÍSICO FINANCEIRO" sheetId="6" r:id="rId4"/>
    <sheet name="CRONOGRAMA RESUMO" sheetId="8" r:id="rId5"/>
    <sheet name="PLANILHA ORÇAMENTÁRIA" sheetId="7" r:id="rId6"/>
    <sheet name="PLANILHA RESUMO" sheetId="9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1" l="1"/>
  <c r="G59" i="1"/>
  <c r="F59" i="1"/>
  <c r="E59" i="1"/>
  <c r="D59" i="1"/>
  <c r="H59" i="1" s="1"/>
  <c r="C59" i="1"/>
  <c r="B59" i="1"/>
  <c r="I51" i="1"/>
  <c r="G51" i="1"/>
  <c r="E51" i="1"/>
  <c r="C51" i="1"/>
  <c r="B51" i="1"/>
  <c r="H50" i="1"/>
  <c r="F50" i="1"/>
  <c r="E50" i="1"/>
  <c r="D50" i="1"/>
  <c r="D51" i="1" s="1"/>
  <c r="H51" i="1" s="1"/>
  <c r="H49" i="1"/>
  <c r="F49" i="1"/>
  <c r="F51" i="1" s="1"/>
  <c r="D47" i="1"/>
  <c r="H47" i="1" s="1"/>
  <c r="I45" i="1"/>
  <c r="G45" i="1"/>
  <c r="C45" i="1"/>
  <c r="B45" i="1"/>
  <c r="F44" i="1"/>
  <c r="E44" i="1"/>
  <c r="E45" i="1" s="1"/>
  <c r="D44" i="1"/>
  <c r="H44" i="1" s="1"/>
  <c r="F43" i="1"/>
  <c r="F45" i="1" s="1"/>
  <c r="D43" i="1"/>
  <c r="D41" i="1"/>
  <c r="H41" i="1" s="1"/>
  <c r="I39" i="1"/>
  <c r="G39" i="1"/>
  <c r="C39" i="1"/>
  <c r="B39" i="1"/>
  <c r="F38" i="1"/>
  <c r="E38" i="1"/>
  <c r="D38" i="1"/>
  <c r="H38" i="1" s="1"/>
  <c r="F37" i="1"/>
  <c r="E37" i="1"/>
  <c r="D37" i="1"/>
  <c r="H37" i="1" s="1"/>
  <c r="D35" i="1"/>
  <c r="H35" i="1" s="1"/>
  <c r="D39" i="1" l="1"/>
  <c r="H39" i="1" s="1"/>
  <c r="D45" i="1"/>
  <c r="H45" i="1" s="1"/>
  <c r="E39" i="1"/>
  <c r="J51" i="1"/>
  <c r="F39" i="1"/>
  <c r="J39" i="1"/>
  <c r="H43" i="1"/>
  <c r="J59" i="1"/>
  <c r="J45" i="1"/>
  <c r="I40" i="4"/>
  <c r="G40" i="4"/>
  <c r="F40" i="4"/>
  <c r="C40" i="4"/>
  <c r="B40" i="4"/>
  <c r="I34" i="4"/>
  <c r="G34" i="4"/>
  <c r="C34" i="4"/>
  <c r="B34" i="4"/>
  <c r="I28" i="4"/>
  <c r="G28" i="4"/>
  <c r="C28" i="4"/>
  <c r="B28" i="4"/>
  <c r="I48" i="4"/>
  <c r="J48" i="4" s="1"/>
  <c r="G48" i="4"/>
  <c r="F48" i="4"/>
  <c r="E48" i="4"/>
  <c r="D48" i="4"/>
  <c r="C48" i="4"/>
  <c r="B48" i="4"/>
  <c r="F39" i="4"/>
  <c r="E39" i="4"/>
  <c r="E40" i="4" s="1"/>
  <c r="D39" i="4"/>
  <c r="H39" i="4" s="1"/>
  <c r="H38" i="4"/>
  <c r="F38" i="4"/>
  <c r="F33" i="4"/>
  <c r="E33" i="4"/>
  <c r="E34" i="4" s="1"/>
  <c r="D33" i="4"/>
  <c r="H33" i="4" s="1"/>
  <c r="F32" i="4"/>
  <c r="F34" i="4" s="1"/>
  <c r="D32" i="4"/>
  <c r="D34" i="4" s="1"/>
  <c r="H34" i="4" s="1"/>
  <c r="F27" i="4"/>
  <c r="E27" i="4"/>
  <c r="D27" i="4"/>
  <c r="H27" i="4" s="1"/>
  <c r="F26" i="4"/>
  <c r="F28" i="4" s="1"/>
  <c r="E26" i="4"/>
  <c r="E28" i="4" s="1"/>
  <c r="D26" i="4"/>
  <c r="D28" i="4" s="1"/>
  <c r="H28" i="4" s="1"/>
  <c r="D36" i="4"/>
  <c r="H36" i="4" s="1"/>
  <c r="D30" i="4"/>
  <c r="H30" i="4" s="1"/>
  <c r="D24" i="4"/>
  <c r="I19" i="4"/>
  <c r="G19" i="4"/>
  <c r="C19" i="4"/>
  <c r="B19" i="4"/>
  <c r="H17" i="4"/>
  <c r="F17" i="4"/>
  <c r="F16" i="4"/>
  <c r="E16" i="4"/>
  <c r="D16" i="4"/>
  <c r="H16" i="4" s="1"/>
  <c r="F15" i="4"/>
  <c r="E15" i="4"/>
  <c r="D15" i="4"/>
  <c r="H15" i="4" s="1"/>
  <c r="F14" i="4"/>
  <c r="E14" i="4"/>
  <c r="D14" i="4"/>
  <c r="H14" i="4" s="1"/>
  <c r="F13" i="4"/>
  <c r="E13" i="4"/>
  <c r="D13" i="4"/>
  <c r="H13" i="4" s="1"/>
  <c r="F12" i="4"/>
  <c r="E12" i="4"/>
  <c r="D12" i="4"/>
  <c r="H12" i="4" s="1"/>
  <c r="F11" i="4"/>
  <c r="E11" i="4"/>
  <c r="E19" i="4" s="1"/>
  <c r="D11" i="4"/>
  <c r="H11" i="4" s="1"/>
  <c r="F10" i="4"/>
  <c r="D10" i="4"/>
  <c r="F6" i="4"/>
  <c r="D6" i="4"/>
  <c r="H6" i="4" s="1"/>
  <c r="I30" i="1"/>
  <c r="G30" i="1"/>
  <c r="F30" i="1"/>
  <c r="C30" i="1"/>
  <c r="B30" i="1"/>
  <c r="F28" i="1"/>
  <c r="E28" i="1"/>
  <c r="D28" i="1"/>
  <c r="H28" i="1" s="1"/>
  <c r="C27" i="1"/>
  <c r="B27" i="1"/>
  <c r="D27" i="1" s="1"/>
  <c r="J27" i="1" s="1"/>
  <c r="D25" i="1"/>
  <c r="H25" i="1" s="1"/>
  <c r="D26" i="1"/>
  <c r="H26" i="1" s="1"/>
  <c r="I19" i="1"/>
  <c r="G19" i="1"/>
  <c r="C19" i="1"/>
  <c r="B19" i="1"/>
  <c r="I18" i="3"/>
  <c r="G18" i="3"/>
  <c r="C18" i="3"/>
  <c r="B18" i="3"/>
  <c r="F14" i="3"/>
  <c r="D14" i="3"/>
  <c r="H14" i="3" s="1"/>
  <c r="H13" i="3"/>
  <c r="F13" i="3"/>
  <c r="F12" i="3"/>
  <c r="E12" i="3"/>
  <c r="D12" i="3"/>
  <c r="H12" i="3" s="1"/>
  <c r="F11" i="3"/>
  <c r="E11" i="3"/>
  <c r="D11" i="3"/>
  <c r="H11" i="3" s="1"/>
  <c r="F10" i="3"/>
  <c r="E10" i="3"/>
  <c r="D10" i="3"/>
  <c r="H10" i="3" s="1"/>
  <c r="F9" i="3"/>
  <c r="E9" i="3"/>
  <c r="D9" i="3"/>
  <c r="H9" i="3" s="1"/>
  <c r="F8" i="3"/>
  <c r="E8" i="3"/>
  <c r="D8" i="3"/>
  <c r="H8" i="3" s="1"/>
  <c r="F7" i="3"/>
  <c r="E7" i="3"/>
  <c r="D7" i="3"/>
  <c r="H7" i="3" s="1"/>
  <c r="F6" i="3"/>
  <c r="D6" i="3"/>
  <c r="H6" i="3" s="1"/>
  <c r="F5" i="3"/>
  <c r="D5" i="3"/>
  <c r="H5" i="3" s="1"/>
  <c r="J34" i="4" l="1"/>
  <c r="H32" i="4"/>
  <c r="H26" i="4"/>
  <c r="D40" i="4"/>
  <c r="H40" i="4" s="1"/>
  <c r="J40" i="4"/>
  <c r="H48" i="4"/>
  <c r="J28" i="4"/>
  <c r="D19" i="4"/>
  <c r="H19" i="4" s="1"/>
  <c r="F19" i="4"/>
  <c r="H10" i="4"/>
  <c r="H24" i="4"/>
  <c r="F18" i="3"/>
  <c r="E18" i="3"/>
  <c r="D18" i="3"/>
  <c r="J19" i="4" l="1"/>
  <c r="H18" i="3"/>
  <c r="J18" i="3"/>
  <c r="F17" i="1"/>
  <c r="F16" i="1"/>
  <c r="F15" i="1"/>
  <c r="F14" i="1"/>
  <c r="F13" i="1"/>
  <c r="F12" i="1"/>
  <c r="F11" i="1"/>
  <c r="F10" i="1"/>
  <c r="F6" i="1"/>
  <c r="F19" i="1" l="1"/>
  <c r="D24" i="1"/>
  <c r="H17" i="1"/>
  <c r="D16" i="1"/>
  <c r="H16" i="1" s="1"/>
  <c r="E16" i="1"/>
  <c r="D15" i="1"/>
  <c r="H15" i="1" s="1"/>
  <c r="E15" i="1"/>
  <c r="D14" i="1"/>
  <c r="H14" i="1" s="1"/>
  <c r="E14" i="1"/>
  <c r="D13" i="1"/>
  <c r="H13" i="1" s="1"/>
  <c r="E13" i="1"/>
  <c r="D12" i="1"/>
  <c r="E12" i="1"/>
  <c r="E30" i="1" s="1"/>
  <c r="E11" i="1"/>
  <c r="D11" i="1"/>
  <c r="H11" i="1" s="1"/>
  <c r="D10" i="1"/>
  <c r="D6" i="1"/>
  <c r="H6" i="1" s="1"/>
  <c r="H24" i="1" l="1"/>
  <c r="D30" i="1"/>
  <c r="E19" i="1"/>
  <c r="H10" i="1"/>
  <c r="D19" i="1"/>
  <c r="H12" i="1"/>
  <c r="H19" i="1" l="1"/>
  <c r="J19" i="1"/>
  <c r="J30" i="1"/>
  <c r="H30" i="1" l="1"/>
</calcChain>
</file>

<file path=xl/sharedStrings.xml><?xml version="1.0" encoding="utf-8"?>
<sst xmlns="http://schemas.openxmlformats.org/spreadsheetml/2006/main" count="677" uniqueCount="235">
  <si>
    <t>UNIDADE</t>
  </si>
  <si>
    <t>ESTUDO DE VIABILIDADE TÉCNICA E ECONÔMICA PARA USO DE ENERGIA SOLAR FOTOVOLTAICA</t>
  </si>
  <si>
    <t>ECONOMIA</t>
  </si>
  <si>
    <r>
      <t>VALOR DE CONTA                         (</t>
    </r>
    <r>
      <rPr>
        <b/>
        <sz val="8"/>
        <color theme="1"/>
        <rFont val="Calibri"/>
        <family val="2"/>
        <scheme val="minor"/>
      </rPr>
      <t>MÉDIA 2 ANOS)</t>
    </r>
  </si>
  <si>
    <r>
      <t>VALOR APÓS SFCR                        (</t>
    </r>
    <r>
      <rPr>
        <b/>
        <sz val="8"/>
        <color theme="1"/>
        <rFont val="Calibri"/>
        <family val="2"/>
        <scheme val="minor"/>
      </rPr>
      <t>MÉDIA 2 ANOS)</t>
    </r>
  </si>
  <si>
    <t>INVESTIMENTO</t>
  </si>
  <si>
    <t>BARREIRA ROXA ( Hotel e CGT )</t>
  </si>
  <si>
    <r>
      <t>ECONOMIA                        (</t>
    </r>
    <r>
      <rPr>
        <b/>
        <sz val="8"/>
        <color theme="1"/>
        <rFont val="Calibri"/>
        <family val="2"/>
        <scheme val="minor"/>
      </rPr>
      <t>MÉDIA 2 ANOS)</t>
    </r>
  </si>
  <si>
    <r>
      <t xml:space="preserve">TEMPO DE RETORNO                    </t>
    </r>
    <r>
      <rPr>
        <b/>
        <sz val="8"/>
        <color theme="1"/>
        <rFont val="Calibri"/>
        <family val="2"/>
        <scheme val="minor"/>
      </rPr>
      <t xml:space="preserve"> ( ANOS )</t>
    </r>
  </si>
  <si>
    <t>POTÊNCIA GERADA                                        ( kWp )</t>
  </si>
  <si>
    <t>SENAC ALECRIM</t>
  </si>
  <si>
    <t>SENAC ASSU</t>
  </si>
  <si>
    <t>SENAC CAICÓ</t>
  </si>
  <si>
    <t>SENAC MACAÍBA</t>
  </si>
  <si>
    <t>SENAC MOSSORÓ</t>
  </si>
  <si>
    <t>SENAC ZONA NORTE</t>
  </si>
  <si>
    <t>SENAC ZONA SUL</t>
  </si>
  <si>
    <t>SENAC CENTRO</t>
  </si>
  <si>
    <t>COMPARTILHADO ASSU x CAICÓ</t>
  </si>
  <si>
    <r>
      <t xml:space="preserve">QUANTIDADE DE PLACAS                         </t>
    </r>
    <r>
      <rPr>
        <b/>
        <sz val="8"/>
        <color theme="1"/>
        <rFont val="Calibri"/>
        <family val="2"/>
        <scheme val="minor"/>
      </rPr>
      <t>( CAPACIDADE MÁXIMA )</t>
    </r>
  </si>
  <si>
    <r>
      <t xml:space="preserve">QUANTIDADE DE PLACAS                         </t>
    </r>
    <r>
      <rPr>
        <b/>
        <sz val="8"/>
        <color theme="1"/>
        <rFont val="Calibri"/>
        <family val="2"/>
        <scheme val="minor"/>
      </rPr>
      <t>( INSTALADO )</t>
    </r>
  </si>
  <si>
    <t>OBSERVAÇÕES</t>
  </si>
  <si>
    <t>Não será instalado sistema fotovoltáico na Unidade</t>
  </si>
  <si>
    <t>Deverá ser incluída a instalação de módulos na área da cobertura do CD ( em construção ) como adicional de geração.  O crédito deverá ser compartilhado com o SENAC Zona Sul.                ( Necessário que se indique qual a Demanda a ser contratada para viabilizar este acréscimo )</t>
  </si>
  <si>
    <t>Utilizar a opção de geração compartilhada                                                                    SENAC ASSU e SENAC CAICÓ</t>
  </si>
  <si>
    <t>Utilizaremos a capacidade máxima de geração da unidade, neste caso, temos possibilidade de acréscimo de 47 módulos, totalizando 17,24 kWp.  Este crédito deverá ser compartilhado com o SENAC Zona Sul.  ( Necessário que se indique qual a Demanda a ser contratada para viabilizar este acréscimo )</t>
  </si>
  <si>
    <t>Utilizaremos a capacidade máxima de geração da unidade, neste caso, temos possibilidade de acréscimo de 141 módulos, totalizando 52,20 kWp.  Este crédito deverá ser compartilhado com o SENAC CENTRO.  ( Necessário que se indique qual a Demanda a ser contratada para viabilizar este acréscimo )</t>
  </si>
  <si>
    <t>Aprovado, já sendo utilizada a capacidade máxima e não atende, verificar possibilidade geração compartilhada com outras unidades</t>
  </si>
  <si>
    <t>Aprovado</t>
  </si>
  <si>
    <t>TERRENO HERMES, Nº 515</t>
  </si>
  <si>
    <t>Verificar viabilidade de impantação de micro geração para atender as demandas das unidades.</t>
  </si>
  <si>
    <t>SENAC - GAE</t>
  </si>
  <si>
    <t>Eng. Biancarde Moura</t>
  </si>
  <si>
    <t>Assessor de Área - Engenheiro Civil</t>
  </si>
  <si>
    <t>CREA 210645513-5 - Mat. 3222</t>
  </si>
  <si>
    <t>RESUMO GERAL ( ESTIMADO )</t>
  </si>
  <si>
    <t>Valor Médio Mensal</t>
  </si>
  <si>
    <t>As estimativas apresentadas foram geradas a partir dos Relatórios Iniciais, após a Revisão destes, os valores serão reajustados.</t>
  </si>
  <si>
    <r>
      <rPr>
        <sz val="14"/>
        <color theme="1"/>
        <rFont val="Calibri"/>
        <family val="2"/>
        <scheme val="minor"/>
      </rPr>
      <t>ANÁLISE INDIVIDUAL:</t>
    </r>
    <r>
      <rPr>
        <b/>
        <sz val="14"/>
        <color theme="1"/>
        <rFont val="Calibri"/>
        <family val="2"/>
        <scheme val="minor"/>
      </rPr>
      <t xml:space="preserve"> HBRX E CGT - INVESTIMENTO COMPARTILHADO </t>
    </r>
    <r>
      <rPr>
        <sz val="14"/>
        <color theme="1"/>
        <rFont val="Calibri"/>
        <family val="2"/>
        <scheme val="minor"/>
      </rPr>
      <t>( CONVÊNIO ALEMANHA )</t>
    </r>
  </si>
  <si>
    <t>Esta unidade terá seu Sistema de Geração de Energia Fotovoltáica individual. Não temos viabilidade para geração compartilhada devido a limitação de contrato de demanda.</t>
  </si>
  <si>
    <r>
      <rPr>
        <sz val="14"/>
        <color theme="1"/>
        <rFont val="Calibri"/>
        <family val="2"/>
        <scheme val="minor"/>
      </rPr>
      <t>ANÁLISE INDIVIDUAL:</t>
    </r>
    <r>
      <rPr>
        <b/>
        <sz val="14"/>
        <color theme="1"/>
        <rFont val="Calibri"/>
        <family val="2"/>
        <scheme val="minor"/>
      </rPr>
      <t xml:space="preserve"> ESTUDO INICIAL COM IMPLANTAÇÃO DE SISTEMAS INDIVIDUALIZADOS</t>
    </r>
  </si>
  <si>
    <r>
      <rPr>
        <sz val="14"/>
        <color theme="1"/>
        <rFont val="Calibri"/>
        <family val="2"/>
        <scheme val="minor"/>
      </rPr>
      <t>ANÁLISE INDIVIDUAL:</t>
    </r>
    <r>
      <rPr>
        <b/>
        <sz val="14"/>
        <color theme="1"/>
        <rFont val="Calibri"/>
        <family val="2"/>
        <scheme val="minor"/>
      </rPr>
      <t xml:space="preserve"> ESTUDO COM IMPLANTAÇÃO DE SISTEMAS COMPARTILHADOS</t>
    </r>
  </si>
  <si>
    <r>
      <t xml:space="preserve">COMPARTILHADO                                               </t>
    </r>
    <r>
      <rPr>
        <b/>
        <sz val="11"/>
        <color theme="1"/>
        <rFont val="Calibri"/>
        <family val="2"/>
        <scheme val="minor"/>
      </rPr>
      <t>ASSU</t>
    </r>
    <r>
      <rPr>
        <sz val="11"/>
        <color theme="1"/>
        <rFont val="Calibri"/>
        <family val="2"/>
        <scheme val="minor"/>
      </rPr>
      <t xml:space="preserve"> x </t>
    </r>
    <r>
      <rPr>
        <b/>
        <sz val="11"/>
        <color rgb="FFFF0000"/>
        <rFont val="Calibri"/>
        <family val="2"/>
        <scheme val="minor"/>
      </rPr>
      <t>CAICÓ</t>
    </r>
  </si>
  <si>
    <r>
      <t xml:space="preserve">COMPARTILHADO                                                 </t>
    </r>
    <r>
      <rPr>
        <b/>
        <sz val="11"/>
        <color theme="1"/>
        <rFont val="Calibri"/>
        <family val="2"/>
        <scheme val="minor"/>
      </rPr>
      <t>ALECRIM x ZONA SUL</t>
    </r>
  </si>
  <si>
    <t>O Estudo inicial permanece inalterado, nesta opção será instalada usina na Unidade ASSU e a geração será compartilhada com a Unidade CAICÓ.</t>
  </si>
  <si>
    <t>Neste estudo, utiliza-se toda a área disponível da unidade Unidade ALECRIM, com inclusão de novos locais ( cobertura do CD e Estacionamento ), onde a geração será compartilhada com a Unidade Zona Sul.</t>
  </si>
  <si>
    <r>
      <t xml:space="preserve">COMPARTILHADO                                                 </t>
    </r>
    <r>
      <rPr>
        <b/>
        <sz val="11"/>
        <color theme="1"/>
        <rFont val="Calibri"/>
        <family val="2"/>
        <scheme val="minor"/>
      </rPr>
      <t>CENTRO x MOSSORÓ</t>
    </r>
  </si>
  <si>
    <t>Neste estudo utilizou-se toa a área disponível nas duas unidades, e o crédito gerado no Unidade MOSSORÓ será compartilhado com a Unidade CENTRO.</t>
  </si>
  <si>
    <r>
      <t xml:space="preserve">COMPARTILHADO                                                 </t>
    </r>
    <r>
      <rPr>
        <b/>
        <sz val="11"/>
        <color theme="1"/>
        <rFont val="Calibri"/>
        <family val="2"/>
        <scheme val="minor"/>
      </rPr>
      <t xml:space="preserve">TERRENO HERMES x </t>
    </r>
    <r>
      <rPr>
        <b/>
        <sz val="11"/>
        <color rgb="FFFF0000"/>
        <rFont val="Calibri"/>
        <family val="2"/>
        <scheme val="minor"/>
      </rPr>
      <t>MACAÍBA</t>
    </r>
  </si>
  <si>
    <t>Estimativa calculada pela engenharia SENAC com valores proporcionais com base nos já conhecidos.  Aguardando SENAI enviar Estudo com as informações precisas.</t>
  </si>
  <si>
    <t>Estudo inicial permanece inalterado</t>
  </si>
  <si>
    <t>As estimativas apresentadas foram geradas a partir dos Relatórios Iniciais, e revisados apresentados pela Equipe Técnica do SENAI</t>
  </si>
  <si>
    <r>
      <rPr>
        <sz val="14"/>
        <color theme="1"/>
        <rFont val="Calibri"/>
        <family val="2"/>
        <scheme val="minor"/>
      </rPr>
      <t>ANÁLISE COMPARATIVA:</t>
    </r>
    <r>
      <rPr>
        <b/>
        <sz val="14"/>
        <color theme="1"/>
        <rFont val="Calibri"/>
        <family val="2"/>
        <scheme val="minor"/>
      </rPr>
      <t xml:space="preserve"> ESTUDO COM IMPLANTAÇÃO DE SISTEMAS COMPARTILHADOS</t>
    </r>
  </si>
  <si>
    <t>ACUMULADO DAS UNIDADES</t>
  </si>
  <si>
    <r>
      <t xml:space="preserve">COMPARTILHADO                                                 </t>
    </r>
    <r>
      <rPr>
        <b/>
        <sz val="11"/>
        <color theme="1"/>
        <rFont val="Calibri"/>
        <family val="2"/>
        <scheme val="minor"/>
      </rPr>
      <t xml:space="preserve">ALECRIM x </t>
    </r>
    <r>
      <rPr>
        <b/>
        <sz val="11"/>
        <color rgb="FFFF0000"/>
        <rFont val="Calibri"/>
        <family val="2"/>
        <scheme val="minor"/>
      </rPr>
      <t>ZONA SUL</t>
    </r>
  </si>
  <si>
    <t>ITEM</t>
  </si>
  <si>
    <t>DESCRIÇÃO</t>
  </si>
  <si>
    <t xml:space="preserve">PREÇO UNITÁRIO </t>
  </si>
  <si>
    <t>PREÇO TOTAL</t>
  </si>
  <si>
    <t>1.1</t>
  </si>
  <si>
    <t>1.2.1</t>
  </si>
  <si>
    <t>1.2</t>
  </si>
  <si>
    <t>1.2.2</t>
  </si>
  <si>
    <t>VALOR TOTAL DA OBRA</t>
  </si>
  <si>
    <t>HOTEL ESCOLA SENAC BARREIRA ROXA</t>
  </si>
  <si>
    <t xml:space="preserve">PLANILHA ORÇAMENTÁRIA </t>
  </si>
  <si>
    <t>1.1.1</t>
  </si>
  <si>
    <t>1.1.2</t>
  </si>
  <si>
    <t>2.1</t>
  </si>
  <si>
    <t>2.1.1</t>
  </si>
  <si>
    <t>2.1.2</t>
  </si>
  <si>
    <t>2.2</t>
  </si>
  <si>
    <t>2.2.1</t>
  </si>
  <si>
    <t>2.2.2</t>
  </si>
  <si>
    <t>3.1</t>
  </si>
  <si>
    <t>3.1.1</t>
  </si>
  <si>
    <t>3.1.2</t>
  </si>
  <si>
    <t>3.2</t>
  </si>
  <si>
    <t>3.2.1</t>
  </si>
  <si>
    <t>3.2.2</t>
  </si>
  <si>
    <t>4.1</t>
  </si>
  <si>
    <t>4.1.1</t>
  </si>
  <si>
    <t>4.1.2</t>
  </si>
  <si>
    <t>4.2</t>
  </si>
  <si>
    <t>4.2.1</t>
  </si>
  <si>
    <t>4.2.2</t>
  </si>
  <si>
    <t>5.1</t>
  </si>
  <si>
    <t>5.1.1</t>
  </si>
  <si>
    <t>5.1.2</t>
  </si>
  <si>
    <t>5.2</t>
  </si>
  <si>
    <t>5.2.1</t>
  </si>
  <si>
    <t>5.2.2</t>
  </si>
  <si>
    <t>6.1</t>
  </si>
  <si>
    <t>6.1.1</t>
  </si>
  <si>
    <t>6.1.2</t>
  </si>
  <si>
    <t>6.2</t>
  </si>
  <si>
    <t>6.2.1</t>
  </si>
  <si>
    <t>6.2.2</t>
  </si>
  <si>
    <t>7.1</t>
  </si>
  <si>
    <t>7.1.1</t>
  </si>
  <si>
    <t>7.1.2</t>
  </si>
  <si>
    <t>7.2</t>
  </si>
  <si>
    <t>7.2.1</t>
  </si>
  <si>
    <t>7.2.2</t>
  </si>
  <si>
    <t>QUANTIDADE</t>
  </si>
  <si>
    <t>SENAC ASSU / CAICÓ</t>
  </si>
  <si>
    <t>SENAC MOSSORÓ / MACAÍBA</t>
  </si>
  <si>
    <t xml:space="preserve">OBRA: SISTEMA DE GERAÇÃO DE ENERGIA FOTOVOLTAICA (SFCR) CONECTADA À REDE DA DISTRIBUIDORA LOCAL (CONCESSIONÁRIA DE ENERGIA) </t>
  </si>
  <si>
    <t>FORNECIMENTO DE EQUIPAMENTOS E MATERIAIS PARA O SFCR 330 kWp</t>
  </si>
  <si>
    <t>SISTEMA DO ENERGIA SOLAR FOTOVOLTAICO CONECTADO A REDE - SFCR PARA 330 kWp</t>
  </si>
  <si>
    <t>% DO TOTAL</t>
  </si>
  <si>
    <t>1.2.1.1</t>
  </si>
  <si>
    <t>1.2.1.2</t>
  </si>
  <si>
    <t>1.2.1.3</t>
  </si>
  <si>
    <t>1.2.1.4</t>
  </si>
  <si>
    <t>1.2.1.5</t>
  </si>
  <si>
    <t>INSTALAÇÃO E COMISSIONAMENTO SFCR PARA 330 kWp</t>
  </si>
  <si>
    <t>1.1.3</t>
  </si>
  <si>
    <t>SERVIÇO DE ELABORAÇÃO E EMISSÃO PARA O CLIENTE DE PLANO DE MANUTENÇÃO CONTENDO INSTRUÇÕES PARA OPERAÇÃO E MANUTENÇÃO BÁSICA DO SFCR A SER REALIZADA PELA EQUIPE DO CLIENTE E ENTREGUE NO ATO DO COMISSIONAMENTO</t>
  </si>
  <si>
    <t>ELABORAÇÃO E EMISSÃO PARA O CLIENTE DO PROJETO DE "As Built";</t>
  </si>
  <si>
    <t>PRAZO DE EXECUÇÃO: 270 DIAS CORRIDOS</t>
  </si>
  <si>
    <r>
      <rPr>
        <b/>
        <sz val="11"/>
        <color theme="1"/>
        <rFont val="Calibri"/>
        <family val="2"/>
        <scheme val="minor"/>
      </rPr>
      <t>FORNECIMENTO DE EQUIPAMENTOS, MATERIAIS E COMPONENTES SOBRESSALENTES:</t>
    </r>
    <r>
      <rPr>
        <sz val="11"/>
        <color theme="1"/>
        <rFont val="Calibri"/>
        <family val="2"/>
        <scheme val="minor"/>
      </rPr>
      <t xml:space="preserve"> Fornecer conforme o projeto, assim como exigências e recomendações do caderno de especificações dos Termos de Referência;</t>
    </r>
  </si>
  <si>
    <r>
      <rPr>
        <b/>
        <sz val="11"/>
        <color theme="1"/>
        <rFont val="Calibri"/>
        <family val="2"/>
        <scheme val="minor"/>
      </rPr>
      <t>FORNECIMENTO DE EQUIPAMENTOS, MATERIAIS E COMPONENTES PLATAFORMA DE MONITORAMENTO [VIA CELULAR SMARTPHONE/tablet e EM PC/TELEVISOR]</t>
    </r>
    <r>
      <rPr>
        <sz val="11"/>
        <color theme="1"/>
        <rFont val="Calibri"/>
        <family val="2"/>
        <scheme val="minor"/>
      </rPr>
      <t xml:space="preserve"> -  Fornecer conforme o projeto, assim como exigências e recomendações do caderno de especificações dos Termos de Referência;</t>
    </r>
  </si>
  <si>
    <r>
      <rPr>
        <b/>
        <sz val="11"/>
        <color theme="1"/>
        <rFont val="Calibri"/>
        <family val="2"/>
        <scheme val="minor"/>
      </rPr>
      <t>FORNECIMENTO DOS DEMAIS MATERIAIS E COMPONENTES QUE IRÃO COMPOR O SFCR</t>
    </r>
    <r>
      <rPr>
        <sz val="11"/>
        <color theme="1"/>
        <rFont val="Calibri"/>
        <family val="2"/>
        <scheme val="minor"/>
      </rPr>
      <t xml:space="preserve"> [Caixas de junção (STRING BOX) e de passagem, estrutura e acessórios de sustentação e fixação dos módulos, cabos, terminais, conectores, eletrodutos, aterramento, dispositivos de proteção , etc.... e o que mais se fizer necessário para o bom funcionamento do sistema ETC.]   - Fornecer conforme o projeto, assim como exigências e recomendações do caderno de especificações dos Termos de Referência;</t>
    </r>
  </si>
  <si>
    <r>
      <rPr>
        <b/>
        <sz val="11"/>
        <color theme="1"/>
        <rFont val="Calibri"/>
        <family val="2"/>
        <scheme val="minor"/>
      </rPr>
      <t>FORNECIMENTO DOS INVERSORES DE FREQUÊNCIA</t>
    </r>
    <r>
      <rPr>
        <sz val="11"/>
        <color theme="1"/>
        <rFont val="Calibri"/>
        <family val="2"/>
        <scheme val="minor"/>
      </rPr>
      <t xml:space="preserve">  - Fornecer conforme o projeto, assim como exigências e recomendações do caderno de especificações dos Termos de Referência;</t>
    </r>
  </si>
  <si>
    <r>
      <rPr>
        <b/>
        <sz val="11"/>
        <color theme="1"/>
        <rFont val="Calibri"/>
        <family val="2"/>
        <scheme val="minor"/>
      </rPr>
      <t>FORNECIMENTO DOS MÓDULOS FOTOVOLTAICOS</t>
    </r>
    <r>
      <rPr>
        <sz val="11"/>
        <color theme="1"/>
        <rFont val="Calibri"/>
        <family val="2"/>
        <scheme val="minor"/>
      </rPr>
      <t xml:space="preserve"> - Fornecer conforme o projeto, assim como exigências e recomendações do caderno de especificações dos Termos de Referência;</t>
    </r>
  </si>
  <si>
    <r>
      <t xml:space="preserve">SERVIÇO DE INSTALAÇÃO DA USINA FOTOVOLTAICA-  </t>
    </r>
    <r>
      <rPr>
        <sz val="11"/>
        <color theme="1"/>
        <rFont val="Calibri"/>
        <family val="2"/>
        <scheme val="minor"/>
      </rPr>
      <t>Executar conforme o projeto, assim como exigências e recomendações do caderno de especificações dos Termos de Referência</t>
    </r>
  </si>
  <si>
    <r>
      <t xml:space="preserve">SERVIÇO DE INSTALAÇÃO DE EQUIPAMENTOS, MATERIAIS E COMPONENTES PLATAFORMA DE MONITORAMENTO [VIA CELULAR SMARTPHONE/TABLET E EM PC/TELEVISOR]- </t>
    </r>
    <r>
      <rPr>
        <sz val="11"/>
        <color theme="1"/>
        <rFont val="Calibri"/>
        <family val="2"/>
        <scheme val="minor"/>
      </rPr>
      <t xml:space="preserve"> Executar conforme o projeto, assim como exigências e recomendações do caderno de especificações dos Termos de Referência</t>
    </r>
  </si>
  <si>
    <t>SERVIÇO DE COMISSIONAMENTO [ Com Registro fotográfico das INSPEÇÕES E ENSAIOS DE CATEGORIA 1] DO SFCR E EMISSÃO DA DOCUMENTAÇÃO  COM OS RESULTADOS DO COMISSINAMENTO PARA O CLIENTE, EM CONFORMIDADE COM A NORMA  ABNT NBR 16274.</t>
  </si>
  <si>
    <r>
      <rPr>
        <b/>
        <sz val="11"/>
        <color rgb="FF000000"/>
        <rFont val="Calibri"/>
        <family val="2"/>
        <scheme val="minor"/>
      </rPr>
      <t>SERVIÇOS DE DIMENSIONAMENTO E PROJETOS</t>
    </r>
    <r>
      <rPr>
        <sz val="11"/>
        <color rgb="FF000000"/>
        <rFont val="Calibri"/>
        <family val="2"/>
        <scheme val="minor"/>
      </rPr>
      <t xml:space="preserve"> necessários para a conexão do sistema à rede elétrica e homologação junto à concessionária, incluindo Anotação de Responsabildade Técnica  de Projeto e Execução do SFRC, atendendo as exigências das especificações técnicas em anexo</t>
    </r>
  </si>
  <si>
    <r>
      <rPr>
        <b/>
        <sz val="11"/>
        <color rgb="FF000000"/>
        <rFont val="Calibri"/>
        <family val="2"/>
        <scheme val="minor"/>
      </rPr>
      <t>HOMOLOGAÇÃO DO SFCR JUNTO À CONCESSIONÁRIA LOCAL</t>
    </r>
    <r>
      <rPr>
        <sz val="11"/>
        <color rgb="FF000000"/>
        <rFont val="Calibri"/>
        <family val="2"/>
        <scheme val="minor"/>
      </rPr>
      <t xml:space="preserve"> de energia, responsabilidade pelo acompanhamento referente processo de aprovação do projeto e liberação formal da concessionária para acesso do SFCR à rede elétrica.</t>
    </r>
  </si>
  <si>
    <t>3.1.3</t>
  </si>
  <si>
    <t>2.2.1.1</t>
  </si>
  <si>
    <t>2.2.1.2</t>
  </si>
  <si>
    <t>2.2.1.3</t>
  </si>
  <si>
    <t>2.2.1.4</t>
  </si>
  <si>
    <t>2.2.1.5</t>
  </si>
  <si>
    <t>2.2.2.1</t>
  </si>
  <si>
    <t>2.2.2.2</t>
  </si>
  <si>
    <t>2.2.2.3</t>
  </si>
  <si>
    <t>2.2.2.4</t>
  </si>
  <si>
    <t>3.2.2.1</t>
  </si>
  <si>
    <t>3.2.1.1</t>
  </si>
  <si>
    <t>3.2.1.2</t>
  </si>
  <si>
    <t>3.2.1.3</t>
  </si>
  <si>
    <t>3.2.1.4</t>
  </si>
  <si>
    <t>3.2.1.5</t>
  </si>
  <si>
    <t>3.2.2.2</t>
  </si>
  <si>
    <t>3.2.2.3</t>
  </si>
  <si>
    <t>3.2.2.4</t>
  </si>
  <si>
    <t>4.2.1.1</t>
  </si>
  <si>
    <t>4.2.2.2</t>
  </si>
  <si>
    <t>4.2.1.2</t>
  </si>
  <si>
    <t>4.2.2.3</t>
  </si>
  <si>
    <t>4.2.1.3</t>
  </si>
  <si>
    <t>4.2.1.4</t>
  </si>
  <si>
    <t>4.2.1.5</t>
  </si>
  <si>
    <t>4.1.3</t>
  </si>
  <si>
    <t>4.2.2.1</t>
  </si>
  <si>
    <t>4.2.2.4</t>
  </si>
  <si>
    <t>5.1.3</t>
  </si>
  <si>
    <t>5.2.2.1</t>
  </si>
  <si>
    <t>5.2.2.2</t>
  </si>
  <si>
    <t>5.2.2.3</t>
  </si>
  <si>
    <t>5.2.2.4</t>
  </si>
  <si>
    <t>5.2.1.2</t>
  </si>
  <si>
    <t>5.2.1.3</t>
  </si>
  <si>
    <t>5.2.1.1</t>
  </si>
  <si>
    <t>5.2.1.4</t>
  </si>
  <si>
    <t>5.2.1.5</t>
  </si>
  <si>
    <t>6.1.3</t>
  </si>
  <si>
    <t>6.2.1.1</t>
  </si>
  <si>
    <t>6.2.1.2</t>
  </si>
  <si>
    <t>6.2.1.3</t>
  </si>
  <si>
    <t>6.2.1.4</t>
  </si>
  <si>
    <t>6.2.1.5</t>
  </si>
  <si>
    <t>6.2.2.1</t>
  </si>
  <si>
    <t>6.2.2.2</t>
  </si>
  <si>
    <t>6.2.2.3</t>
  </si>
  <si>
    <t>6.2.2.4</t>
  </si>
  <si>
    <t>7.2.1.1</t>
  </si>
  <si>
    <t>7.2.1.2</t>
  </si>
  <si>
    <t>7.2.1.3</t>
  </si>
  <si>
    <t>7.2.1.4</t>
  </si>
  <si>
    <t>7.2.1.5</t>
  </si>
  <si>
    <t>7.2.2.1</t>
  </si>
  <si>
    <t>7.2.2.2</t>
  </si>
  <si>
    <t>7.2.2.3</t>
  </si>
  <si>
    <t>7.2.2.4</t>
  </si>
  <si>
    <t>2.1.3</t>
  </si>
  <si>
    <t>SISTEMA DO ENERGIA SOLAR FOTOVOLTAICO CONECTADO A REDE - SFCR PARA 89,54 kWp</t>
  </si>
  <si>
    <t>INSTALAÇÃO E COMISSIONAMENTO SFCR PARA 89,54 kWp</t>
  </si>
  <si>
    <t>SISTEMA DO ENERGIA SOLAR FOTOVOLTAICO CONECTADO A REDE - SFCR PARA 143,5 kWp</t>
  </si>
  <si>
    <t>FORNECIMENTO DE EQUIPAMENTOS E MATERIAIS PARA O SFCR 143,5 kWp</t>
  </si>
  <si>
    <t>INSTALAÇÃO E COMISSIONAMENTO SFCR PARA 143,5 kWp</t>
  </si>
  <si>
    <t>SISTEMA DO ENERGIA SOLAR FOTOVOLTAICO CONECTADO A REDE - SFCR PARA 90 kWp</t>
  </si>
  <si>
    <t>FORNECIMENTO DE EQUIPAMENTOS E MATERIAIS PARA O SFCR 90 kWp</t>
  </si>
  <si>
    <t>INSTALAÇÃO E COMISSIONAMENTO SFCR PARA 90 kWp</t>
  </si>
  <si>
    <t>SISTEMA DO ENERGIA SOLAR FOTOVOLTAICO CONECTADO A REDE - SFCR PARA 44 kWp</t>
  </si>
  <si>
    <t>FORNECIMENTO DE EQUIPAMENTOS E MATERIAIS PARA O SFCR 44 kWp</t>
  </si>
  <si>
    <t>INSTALAÇÃO E COMISSIONAMENTO SFCR PARA 44 kWp</t>
  </si>
  <si>
    <t>SISTEMA DO ENERGIA SOLAR FOTOVOLTAICO CONECTADO A REDE - SFCR PARA 130 kWp</t>
  </si>
  <si>
    <t>FORNECIMENTO DE EQUIPAMENTOS E MATERIAIS PARA O SFCR 130 kWp</t>
  </si>
  <si>
    <t>INSTALAÇÃO E COMISSIONAMENTO SFCR PARA 130 kWp</t>
  </si>
  <si>
    <t>SISTEMA DO ENERGIA SOLAR FOTOVOLTAICO CONECTADO A REDE - SFCR PARA 27 kWp</t>
  </si>
  <si>
    <t>INSTALAÇÃO E COMISSIONAMENTO SFCR PARA 27 kWp</t>
  </si>
  <si>
    <t>FORNECIMENTO DE EQUIPAMENTOS E MATERIAIS PARA O SFCR 27 kWp</t>
  </si>
  <si>
    <t>PROJETO E HOMOLOGAÇÃO DO SISTEMA DE ENERGIA SOLAR FOTOVOLTAICO CONECTADO A REDE PARA 130 kWp</t>
  </si>
  <si>
    <r>
      <t>PROJETO E HOMOLOGAÇÃO DO SISTEMA DE ENERGIA SOLAR FOTOVOLTAICO CONECTADO A REDE PARA 27</t>
    </r>
    <r>
      <rPr>
        <b/>
        <sz val="11"/>
        <color theme="8" tint="-0.249977111117893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kWp</t>
    </r>
  </si>
  <si>
    <r>
      <t>PROJETO E HOMOLOGAÇÃO DO SISTEMA DE ENERGIA SOLAR FOTOVOLTAICO CONECTADO A REDE PARA 44</t>
    </r>
    <r>
      <rPr>
        <b/>
        <sz val="11"/>
        <rFont val="Calibri"/>
        <family val="2"/>
        <scheme val="minor"/>
      </rPr>
      <t xml:space="preserve"> kWp</t>
    </r>
  </si>
  <si>
    <r>
      <t xml:space="preserve">PROJETO E HOMOLOGAÇÃO DO SISTEMA DE ENERGIA SOLAR FOTOVOLTAICO CONECTADO A REDE PARA </t>
    </r>
    <r>
      <rPr>
        <b/>
        <sz val="11"/>
        <rFont val="Calibri"/>
        <family val="2"/>
        <scheme val="minor"/>
      </rPr>
      <t>90 kWp</t>
    </r>
  </si>
  <si>
    <r>
      <t>PROJETO E HOMOLOGAÇÃO DO SISTEMA DE ENERGIA SOLAR FOTOVOLTAICO CONECTADO A REDE PARA 143,5</t>
    </r>
    <r>
      <rPr>
        <b/>
        <sz val="11"/>
        <color theme="8" tint="-0.249977111117893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kWp</t>
    </r>
  </si>
  <si>
    <r>
      <t xml:space="preserve">PROJETO E HOMOLOGAÇÃO DO SISTEMA DE ENERGIA SOLAR FOTOVOLTAICO CONECTADO A REDE PARA </t>
    </r>
    <r>
      <rPr>
        <b/>
        <sz val="11"/>
        <rFont val="Calibri"/>
        <family val="2"/>
        <scheme val="minor"/>
      </rPr>
      <t>89,54 kWp</t>
    </r>
  </si>
  <si>
    <r>
      <t xml:space="preserve">PROJETO E HOMOLOGAÇÃO DO SISTEMA DE ENERGIA SOLAR FOTOVOLTAICO CONECTADO A REDE PARA </t>
    </r>
    <r>
      <rPr>
        <b/>
        <sz val="11"/>
        <rFont val="Calibri"/>
        <family val="2"/>
        <scheme val="minor"/>
      </rPr>
      <t>330 kWp</t>
    </r>
  </si>
  <si>
    <t>1.2.2.1</t>
  </si>
  <si>
    <t>1.2.2.2</t>
  </si>
  <si>
    <t>1.2.2.3</t>
  </si>
  <si>
    <t>1.2.2.4</t>
  </si>
  <si>
    <t>CRONOGRAMA FÍSICO FINANCEIRO</t>
  </si>
  <si>
    <t>%</t>
  </si>
  <si>
    <t>VALOR (R$)</t>
  </si>
  <si>
    <t>30 DIAS</t>
  </si>
  <si>
    <t>60 DIAS</t>
  </si>
  <si>
    <t>90 DIAS</t>
  </si>
  <si>
    <t>120 DIAS</t>
  </si>
  <si>
    <t>150 DIAS</t>
  </si>
  <si>
    <t>180 DIAS</t>
  </si>
  <si>
    <t>210 DIAS</t>
  </si>
  <si>
    <t>240 DIAS</t>
  </si>
  <si>
    <t>270 DIAS</t>
  </si>
  <si>
    <t>VALOR TOTAL (R$)</t>
  </si>
  <si>
    <t>VALOR TOTAL ACUMULADO</t>
  </si>
  <si>
    <t>PLANILHA ORÇAMENTÁRIA (RESUMO)</t>
  </si>
  <si>
    <t xml:space="preserve">VALOR TOTAL [GLOBAL] </t>
  </si>
  <si>
    <t>VALOR TOTAL [GLOBAL] DA PROPOSTA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</si>
</sst>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0"/>
      <color theme="4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b/>
      <sz val="11"/>
      <color theme="8" tint="-0.249977111117893"/>
      <name val="Calibri"/>
      <family val="2"/>
      <scheme val="minor"/>
    </font>
    <font>
      <b/>
      <sz val="11"/>
      <name val="Arial"/>
      <family val="2"/>
    </font>
    <font>
      <sz val="8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497B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36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9" fontId="2" fillId="0" borderId="0" xfId="0" applyNumberFormat="1" applyFont="1" applyAlignment="1">
      <alignment horizontal="center" vertical="center"/>
    </xf>
    <xf numFmtId="44" fontId="5" fillId="0" borderId="0" xfId="1" applyFont="1" applyAlignment="1">
      <alignment vertical="center"/>
    </xf>
    <xf numFmtId="44" fontId="0" fillId="0" borderId="0" xfId="0" applyNumberFormat="1" applyAlignment="1">
      <alignment vertical="center"/>
    </xf>
    <xf numFmtId="8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44" fontId="5" fillId="0" borderId="5" xfId="1" applyFont="1" applyBorder="1" applyAlignment="1">
      <alignment vertical="center"/>
    </xf>
    <xf numFmtId="44" fontId="0" fillId="0" borderId="5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8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/>
    </xf>
    <xf numFmtId="44" fontId="8" fillId="3" borderId="5" xfId="1" applyFont="1" applyFill="1" applyBorder="1" applyAlignment="1">
      <alignment vertical="center"/>
    </xf>
    <xf numFmtId="44" fontId="6" fillId="3" borderId="5" xfId="0" applyNumberFormat="1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8" fontId="9" fillId="3" borderId="5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justify" vertical="center" wrapText="1"/>
    </xf>
    <xf numFmtId="0" fontId="10" fillId="3" borderId="8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0" fontId="2" fillId="0" borderId="5" xfId="0" applyNumberFormat="1" applyFont="1" applyBorder="1" applyAlignment="1">
      <alignment horizontal="center" vertical="center"/>
    </xf>
    <xf numFmtId="10" fontId="9" fillId="3" borderId="5" xfId="0" applyNumberFormat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/>
    </xf>
    <xf numFmtId="44" fontId="13" fillId="4" borderId="5" xfId="1" applyFont="1" applyFill="1" applyBorder="1" applyAlignment="1">
      <alignment vertical="center"/>
    </xf>
    <xf numFmtId="44" fontId="12" fillId="4" borderId="5" xfId="0" applyNumberFormat="1" applyFont="1" applyFill="1" applyBorder="1" applyAlignment="1">
      <alignment vertical="center"/>
    </xf>
    <xf numFmtId="0" fontId="12" fillId="4" borderId="5" xfId="0" applyFont="1" applyFill="1" applyBorder="1" applyAlignment="1">
      <alignment horizontal="center" vertical="center"/>
    </xf>
    <xf numFmtId="1" fontId="12" fillId="4" borderId="5" xfId="0" applyNumberFormat="1" applyFont="1" applyFill="1" applyBorder="1" applyAlignment="1">
      <alignment horizontal="center" vertical="center"/>
    </xf>
    <xf numFmtId="10" fontId="14" fillId="4" borderId="5" xfId="0" applyNumberFormat="1" applyFont="1" applyFill="1" applyBorder="1" applyAlignment="1">
      <alignment horizontal="center" vertical="center"/>
    </xf>
    <xf numFmtId="8" fontId="14" fillId="4" borderId="5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5" fillId="4" borderId="8" xfId="0" applyFont="1" applyFill="1" applyBorder="1" applyAlignment="1">
      <alignment vertical="center" wrapText="1"/>
    </xf>
    <xf numFmtId="1" fontId="0" fillId="0" borderId="0" xfId="0" applyNumberFormat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right" vertical="center" indent="2"/>
    </xf>
    <xf numFmtId="0" fontId="2" fillId="0" borderId="0" xfId="0" applyFont="1" applyAlignment="1">
      <alignment horizontal="right" vertical="center" indent="2"/>
    </xf>
    <xf numFmtId="0" fontId="0" fillId="0" borderId="0" xfId="0" applyAlignment="1">
      <alignment horizontal="left" vertical="center"/>
    </xf>
    <xf numFmtId="0" fontId="11" fillId="5" borderId="9" xfId="0" applyFont="1" applyFill="1" applyBorder="1" applyAlignment="1">
      <alignment vertical="center"/>
    </xf>
    <xf numFmtId="44" fontId="3" fillId="5" borderId="10" xfId="1" applyFont="1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/>
    </xf>
    <xf numFmtId="1" fontId="3" fillId="5" borderId="10" xfId="0" applyNumberFormat="1" applyFont="1" applyFill="1" applyBorder="1" applyAlignment="1">
      <alignment horizontal="center" vertical="center"/>
    </xf>
    <xf numFmtId="10" fontId="17" fillId="5" borderId="10" xfId="2" applyNumberFormat="1" applyFont="1" applyFill="1" applyBorder="1" applyAlignment="1">
      <alignment horizontal="center" vertical="center"/>
    </xf>
    <xf numFmtId="8" fontId="3" fillId="5" borderId="10" xfId="0" applyNumberFormat="1" applyFont="1" applyFill="1" applyBorder="1" applyAlignment="1">
      <alignment horizontal="center" vertical="center"/>
    </xf>
    <xf numFmtId="2" fontId="17" fillId="5" borderId="10" xfId="0" applyNumberFormat="1" applyFont="1" applyFill="1" applyBorder="1" applyAlignment="1">
      <alignment horizontal="center" vertical="center"/>
    </xf>
    <xf numFmtId="44" fontId="18" fillId="0" borderId="0" xfId="1" applyFont="1" applyAlignment="1">
      <alignment horizontal="center" vertical="top"/>
    </xf>
    <xf numFmtId="0" fontId="5" fillId="0" borderId="10" xfId="0" applyFont="1" applyFill="1" applyBorder="1" applyAlignment="1">
      <alignment vertical="center"/>
    </xf>
    <xf numFmtId="0" fontId="7" fillId="5" borderId="11" xfId="0" applyFont="1" applyFill="1" applyBorder="1" applyAlignment="1">
      <alignment vertical="center" wrapText="1"/>
    </xf>
    <xf numFmtId="0" fontId="19" fillId="0" borderId="0" xfId="0" applyFont="1" applyAlignment="1">
      <alignment horizontal="right" indent="2"/>
    </xf>
    <xf numFmtId="0" fontId="0" fillId="0" borderId="12" xfId="0" applyBorder="1" applyAlignment="1">
      <alignment vertical="center"/>
    </xf>
    <xf numFmtId="44" fontId="5" fillId="0" borderId="12" xfId="1" applyFont="1" applyBorder="1" applyAlignment="1">
      <alignment vertical="center"/>
    </xf>
    <xf numFmtId="44" fontId="0" fillId="0" borderId="12" xfId="0" applyNumberFormat="1" applyBorder="1" applyAlignment="1">
      <alignment vertical="center"/>
    </xf>
    <xf numFmtId="0" fontId="0" fillId="0" borderId="12" xfId="0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0" fontId="2" fillId="0" borderId="12" xfId="0" applyNumberFormat="1" applyFont="1" applyBorder="1" applyAlignment="1">
      <alignment horizontal="center" vertical="center"/>
    </xf>
    <xf numFmtId="8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12" xfId="0" applyFont="1" applyBorder="1" applyAlignment="1">
      <alignment horizontal="justify" vertical="center" wrapText="1"/>
    </xf>
    <xf numFmtId="0" fontId="17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44" fontId="22" fillId="0" borderId="5" xfId="1" applyFont="1" applyFill="1" applyBorder="1" applyAlignment="1">
      <alignment vertical="center"/>
    </xf>
    <xf numFmtId="44" fontId="21" fillId="0" borderId="5" xfId="0" applyNumberFormat="1" applyFont="1" applyFill="1" applyBorder="1" applyAlignment="1">
      <alignment vertical="center"/>
    </xf>
    <xf numFmtId="0" fontId="21" fillId="0" borderId="5" xfId="0" applyFont="1" applyFill="1" applyBorder="1" applyAlignment="1">
      <alignment horizontal="center" vertical="center"/>
    </xf>
    <xf numFmtId="1" fontId="21" fillId="0" borderId="5" xfId="0" applyNumberFormat="1" applyFont="1" applyFill="1" applyBorder="1" applyAlignment="1">
      <alignment horizontal="center" vertical="center"/>
    </xf>
    <xf numFmtId="10" fontId="23" fillId="0" borderId="5" xfId="0" applyNumberFormat="1" applyFont="1" applyFill="1" applyBorder="1" applyAlignment="1">
      <alignment horizontal="center" vertical="center"/>
    </xf>
    <xf numFmtId="8" fontId="23" fillId="0" borderId="5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4" fillId="0" borderId="8" xfId="0" applyFont="1" applyFill="1" applyBorder="1" applyAlignment="1">
      <alignment vertical="center" wrapText="1"/>
    </xf>
    <xf numFmtId="0" fontId="24" fillId="0" borderId="8" xfId="0" applyFont="1" applyFill="1" applyBorder="1" applyAlignment="1">
      <alignment vertical="center"/>
    </xf>
    <xf numFmtId="0" fontId="0" fillId="0" borderId="4" xfId="0" applyBorder="1" applyAlignment="1">
      <alignment vertical="center" wrapText="1"/>
    </xf>
    <xf numFmtId="44" fontId="0" fillId="0" borderId="0" xfId="1" applyFont="1" applyAlignment="1">
      <alignment vertical="center"/>
    </xf>
    <xf numFmtId="44" fontId="3" fillId="0" borderId="0" xfId="1" applyFont="1" applyAlignment="1">
      <alignment vertical="center"/>
    </xf>
    <xf numFmtId="44" fontId="12" fillId="0" borderId="0" xfId="1" applyFont="1" applyAlignment="1">
      <alignment vertical="center"/>
    </xf>
    <xf numFmtId="44" fontId="11" fillId="0" borderId="0" xfId="1" applyFont="1" applyAlignment="1">
      <alignment vertical="center"/>
    </xf>
    <xf numFmtId="44" fontId="8" fillId="0" borderId="5" xfId="1" applyFont="1" applyBorder="1" applyAlignment="1">
      <alignment vertical="center"/>
    </xf>
    <xf numFmtId="44" fontId="6" fillId="0" borderId="5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0" fontId="9" fillId="0" borderId="5" xfId="0" applyNumberFormat="1" applyFont="1" applyBorder="1" applyAlignment="1">
      <alignment horizontal="center" vertical="center"/>
    </xf>
    <xf numFmtId="8" fontId="9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8" xfId="0" applyFont="1" applyBorder="1" applyAlignment="1">
      <alignment horizontal="justify" vertical="center" wrapText="1"/>
    </xf>
    <xf numFmtId="0" fontId="6" fillId="0" borderId="4" xfId="0" applyFont="1" applyBorder="1" applyAlignment="1">
      <alignment vertical="center"/>
    </xf>
    <xf numFmtId="164" fontId="9" fillId="0" borderId="6" xfId="0" applyNumberFormat="1" applyFont="1" applyBorder="1" applyAlignment="1">
      <alignment horizontal="center" vertical="center"/>
    </xf>
    <xf numFmtId="0" fontId="0" fillId="5" borderId="4" xfId="0" applyFill="1" applyBorder="1" applyAlignment="1">
      <alignment vertical="center" wrapText="1"/>
    </xf>
    <xf numFmtId="44" fontId="5" fillId="5" borderId="5" xfId="1" applyFont="1" applyFill="1" applyBorder="1" applyAlignment="1">
      <alignment vertical="center"/>
    </xf>
    <xf numFmtId="44" fontId="0" fillId="5" borderId="5" xfId="0" applyNumberFormat="1" applyFill="1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1" fontId="0" fillId="5" borderId="5" xfId="0" applyNumberFormat="1" applyFill="1" applyBorder="1" applyAlignment="1">
      <alignment horizontal="center" vertical="center"/>
    </xf>
    <xf numFmtId="10" fontId="2" fillId="5" borderId="5" xfId="0" applyNumberFormat="1" applyFont="1" applyFill="1" applyBorder="1" applyAlignment="1">
      <alignment horizontal="center" vertical="center"/>
    </xf>
    <xf numFmtId="8" fontId="2" fillId="5" borderId="5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44" fontId="8" fillId="5" borderId="5" xfId="1" applyFont="1" applyFill="1" applyBorder="1" applyAlignment="1">
      <alignment vertical="center"/>
    </xf>
    <xf numFmtId="44" fontId="6" fillId="5" borderId="5" xfId="0" applyNumberFormat="1" applyFont="1" applyFill="1" applyBorder="1" applyAlignment="1">
      <alignment vertical="center"/>
    </xf>
    <xf numFmtId="0" fontId="6" fillId="5" borderId="5" xfId="0" applyFont="1" applyFill="1" applyBorder="1" applyAlignment="1">
      <alignment horizontal="center" vertical="center"/>
    </xf>
    <xf numFmtId="1" fontId="6" fillId="5" borderId="5" xfId="0" applyNumberFormat="1" applyFont="1" applyFill="1" applyBorder="1" applyAlignment="1">
      <alignment horizontal="center" vertical="center"/>
    </xf>
    <xf numFmtId="10" fontId="9" fillId="5" borderId="5" xfId="0" applyNumberFormat="1" applyFont="1" applyFill="1" applyBorder="1" applyAlignment="1">
      <alignment horizontal="center" vertical="center"/>
    </xf>
    <xf numFmtId="8" fontId="9" fillId="5" borderId="5" xfId="0" applyNumberFormat="1" applyFont="1" applyFill="1" applyBorder="1" applyAlignment="1">
      <alignment horizontal="center" vertical="center"/>
    </xf>
    <xf numFmtId="164" fontId="9" fillId="5" borderId="6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44" fontId="5" fillId="0" borderId="8" xfId="1" applyFont="1" applyBorder="1" applyAlignment="1">
      <alignment vertical="center"/>
    </xf>
    <xf numFmtId="44" fontId="0" fillId="0" borderId="8" xfId="0" applyNumberFormat="1" applyBorder="1" applyAlignment="1">
      <alignment vertical="center"/>
    </xf>
    <xf numFmtId="0" fontId="0" fillId="0" borderId="8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0" fontId="2" fillId="0" borderId="8" xfId="0" applyNumberFormat="1" applyFont="1" applyBorder="1" applyAlignment="1">
      <alignment horizontal="center" vertical="center"/>
    </xf>
    <xf numFmtId="8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0" fillId="0" borderId="0" xfId="1" applyFont="1" applyBorder="1" applyAlignment="1">
      <alignment vertical="center"/>
    </xf>
    <xf numFmtId="44" fontId="8" fillId="0" borderId="8" xfId="1" applyFont="1" applyBorder="1" applyAlignment="1">
      <alignment vertical="center"/>
    </xf>
    <xf numFmtId="44" fontId="6" fillId="0" borderId="8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0" fontId="9" fillId="0" borderId="8" xfId="0" applyNumberFormat="1" applyFont="1" applyBorder="1" applyAlignment="1">
      <alignment horizontal="center" vertical="center"/>
    </xf>
    <xf numFmtId="8" fontId="9" fillId="0" borderId="8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4" fontId="27" fillId="0" borderId="5" xfId="1" applyFont="1" applyFill="1" applyBorder="1" applyAlignment="1">
      <alignment vertical="center"/>
    </xf>
    <xf numFmtId="44" fontId="27" fillId="0" borderId="5" xfId="0" applyNumberFormat="1" applyFont="1" applyFill="1" applyBorder="1" applyAlignment="1">
      <alignment vertical="center"/>
    </xf>
    <xf numFmtId="0" fontId="27" fillId="0" borderId="5" xfId="0" applyFont="1" applyFill="1" applyBorder="1" applyAlignment="1">
      <alignment horizontal="center" vertical="center"/>
    </xf>
    <xf numFmtId="1" fontId="27" fillId="0" borderId="5" xfId="0" applyNumberFormat="1" applyFont="1" applyFill="1" applyBorder="1" applyAlignment="1">
      <alignment horizontal="center" vertical="center"/>
    </xf>
    <xf numFmtId="10" fontId="27" fillId="0" borderId="5" xfId="0" applyNumberFormat="1" applyFont="1" applyFill="1" applyBorder="1" applyAlignment="1">
      <alignment horizontal="center" vertical="center"/>
    </xf>
    <xf numFmtId="8" fontId="27" fillId="0" borderId="5" xfId="0" applyNumberFormat="1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vertical="center"/>
    </xf>
    <xf numFmtId="44" fontId="5" fillId="6" borderId="5" xfId="1" applyFont="1" applyFill="1" applyBorder="1" applyAlignment="1">
      <alignment vertical="center"/>
    </xf>
    <xf numFmtId="44" fontId="0" fillId="6" borderId="5" xfId="0" applyNumberFormat="1" applyFill="1" applyBorder="1" applyAlignment="1">
      <alignment vertical="center"/>
    </xf>
    <xf numFmtId="0" fontId="0" fillId="6" borderId="5" xfId="0" applyFill="1" applyBorder="1" applyAlignment="1">
      <alignment horizontal="center" vertical="center"/>
    </xf>
    <xf numFmtId="1" fontId="0" fillId="6" borderId="5" xfId="0" applyNumberFormat="1" applyFill="1" applyBorder="1" applyAlignment="1">
      <alignment horizontal="center" vertical="center"/>
    </xf>
    <xf numFmtId="10" fontId="2" fillId="6" borderId="5" xfId="0" applyNumberFormat="1" applyFont="1" applyFill="1" applyBorder="1" applyAlignment="1">
      <alignment horizontal="center" vertical="center"/>
    </xf>
    <xf numFmtId="8" fontId="2" fillId="6" borderId="5" xfId="0" applyNumberFormat="1" applyFont="1" applyFill="1" applyBorder="1" applyAlignment="1">
      <alignment horizontal="center" vertical="center"/>
    </xf>
    <xf numFmtId="164" fontId="2" fillId="6" borderId="6" xfId="0" applyNumberFormat="1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horizontal="center" vertical="center"/>
    </xf>
    <xf numFmtId="0" fontId="25" fillId="0" borderId="4" xfId="0" applyFont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0" fontId="7" fillId="0" borderId="7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vertical="center"/>
    </xf>
    <xf numFmtId="0" fontId="28" fillId="0" borderId="17" xfId="0" applyFont="1" applyBorder="1" applyAlignment="1"/>
    <xf numFmtId="0" fontId="0" fillId="0" borderId="17" xfId="0" applyBorder="1"/>
    <xf numFmtId="0" fontId="0" fillId="11" borderId="17" xfId="0" applyFill="1" applyBorder="1"/>
    <xf numFmtId="0" fontId="32" fillId="8" borderId="17" xfId="0" applyFont="1" applyFill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/>
    </xf>
    <xf numFmtId="0" fontId="28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8" fillId="0" borderId="17" xfId="0" applyFont="1" applyFill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32" fillId="8" borderId="17" xfId="0" applyFont="1" applyFill="1" applyBorder="1" applyAlignment="1">
      <alignment horizontal="center" vertical="center" wrapText="1"/>
    </xf>
    <xf numFmtId="0" fontId="28" fillId="12" borderId="17" xfId="0" applyFont="1" applyFill="1" applyBorder="1" applyAlignment="1">
      <alignment horizontal="center" vertical="center"/>
    </xf>
    <xf numFmtId="0" fontId="32" fillId="6" borderId="17" xfId="0" applyFont="1" applyFill="1" applyBorder="1" applyAlignment="1">
      <alignment vertical="center" wrapText="1"/>
    </xf>
    <xf numFmtId="0" fontId="36" fillId="9" borderId="17" xfId="0" applyFont="1" applyFill="1" applyBorder="1" applyAlignment="1">
      <alignment horizontal="center" vertical="center" wrapText="1"/>
    </xf>
    <xf numFmtId="0" fontId="34" fillId="11" borderId="17" xfId="0" applyFont="1" applyFill="1" applyBorder="1" applyAlignment="1">
      <alignment horizontal="center" vertical="center"/>
    </xf>
    <xf numFmtId="0" fontId="34" fillId="11" borderId="17" xfId="0" applyFont="1" applyFill="1" applyBorder="1" applyAlignment="1">
      <alignment vertical="center"/>
    </xf>
    <xf numFmtId="0" fontId="29" fillId="11" borderId="17" xfId="0" applyFont="1" applyFill="1" applyBorder="1" applyAlignment="1">
      <alignment horizontal="center" vertical="center"/>
    </xf>
    <xf numFmtId="0" fontId="29" fillId="11" borderId="17" xfId="0" applyFont="1" applyFill="1" applyBorder="1" applyAlignment="1">
      <alignment horizontal="center" vertical="center" wrapText="1"/>
    </xf>
    <xf numFmtId="0" fontId="32" fillId="8" borderId="17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32" fillId="6" borderId="17" xfId="0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 wrapText="1"/>
    </xf>
    <xf numFmtId="8" fontId="29" fillId="0" borderId="17" xfId="0" applyNumberFormat="1" applyFont="1" applyFill="1" applyBorder="1" applyAlignment="1">
      <alignment horizontal="center" vertical="center" wrapText="1"/>
    </xf>
    <xf numFmtId="0" fontId="28" fillId="7" borderId="17" xfId="0" applyFont="1" applyFill="1" applyBorder="1"/>
    <xf numFmtId="8" fontId="31" fillId="7" borderId="17" xfId="0" applyNumberFormat="1" applyFont="1" applyFill="1" applyBorder="1" applyAlignment="1">
      <alignment horizontal="center" vertical="center"/>
    </xf>
    <xf numFmtId="0" fontId="31" fillId="7" borderId="17" xfId="0" applyFont="1" applyFill="1" applyBorder="1" applyAlignment="1">
      <alignment horizontal="right" vertical="center"/>
    </xf>
    <xf numFmtId="0" fontId="29" fillId="6" borderId="17" xfId="0" applyFont="1" applyFill="1" applyBorder="1" applyAlignment="1">
      <alignment horizontal="center" vertical="center" wrapText="1"/>
    </xf>
    <xf numFmtId="8" fontId="29" fillId="12" borderId="17" xfId="0" applyNumberFormat="1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/>
    </xf>
    <xf numFmtId="0" fontId="20" fillId="11" borderId="17" xfId="0" applyFont="1" applyFill="1" applyBorder="1" applyAlignment="1">
      <alignment horizontal="right" vertical="center"/>
    </xf>
    <xf numFmtId="0" fontId="28" fillId="6" borderId="17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vertical="center" wrapText="1"/>
    </xf>
    <xf numFmtId="0" fontId="32" fillId="0" borderId="20" xfId="0" applyFont="1" applyFill="1" applyBorder="1" applyAlignment="1">
      <alignment vertical="center" wrapText="1"/>
    </xf>
    <xf numFmtId="0" fontId="32" fillId="0" borderId="18" xfId="0" applyFont="1" applyFill="1" applyBorder="1" applyAlignment="1">
      <alignment vertical="center" wrapText="1"/>
    </xf>
    <xf numFmtId="8" fontId="31" fillId="7" borderId="29" xfId="0" applyNumberFormat="1" applyFont="1" applyFill="1" applyBorder="1" applyAlignment="1">
      <alignment horizontal="center" vertical="center"/>
    </xf>
    <xf numFmtId="0" fontId="31" fillId="7" borderId="29" xfId="0" applyFont="1" applyFill="1" applyBorder="1" applyAlignment="1">
      <alignment horizontal="right" vertical="center"/>
    </xf>
    <xf numFmtId="0" fontId="29" fillId="0" borderId="23" xfId="0" applyFont="1" applyFill="1" applyBorder="1" applyAlignment="1">
      <alignment vertical="center"/>
    </xf>
    <xf numFmtId="0" fontId="32" fillId="8" borderId="30" xfId="0" applyFont="1" applyFill="1" applyBorder="1" applyAlignment="1">
      <alignment horizontal="center" vertical="center" wrapText="1"/>
    </xf>
    <xf numFmtId="0" fontId="32" fillId="8" borderId="33" xfId="0" applyFont="1" applyFill="1" applyBorder="1" applyAlignment="1">
      <alignment horizontal="center" vertical="center" wrapText="1"/>
    </xf>
    <xf numFmtId="0" fontId="32" fillId="6" borderId="31" xfId="0" applyFont="1" applyFill="1" applyBorder="1" applyAlignment="1">
      <alignment horizontal="center" vertical="center" wrapText="1"/>
    </xf>
    <xf numFmtId="0" fontId="32" fillId="6" borderId="33" xfId="0" applyFont="1" applyFill="1" applyBorder="1" applyAlignment="1">
      <alignment horizontal="center" vertical="center" wrapText="1"/>
    </xf>
    <xf numFmtId="0" fontId="32" fillId="8" borderId="31" xfId="0" applyFont="1" applyFill="1" applyBorder="1" applyAlignment="1">
      <alignment horizontal="center" vertical="center" wrapText="1"/>
    </xf>
    <xf numFmtId="0" fontId="29" fillId="11" borderId="17" xfId="0" applyFont="1" applyFill="1" applyBorder="1" applyAlignment="1">
      <alignment vertical="center"/>
    </xf>
    <xf numFmtId="0" fontId="36" fillId="9" borderId="29" xfId="0" applyFont="1" applyFill="1" applyBorder="1" applyAlignment="1">
      <alignment horizontal="center" vertical="center" wrapText="1"/>
    </xf>
    <xf numFmtId="0" fontId="29" fillId="6" borderId="19" xfId="0" applyFont="1" applyFill="1" applyBorder="1" applyAlignment="1">
      <alignment horizontal="center" vertical="center" wrapText="1"/>
    </xf>
    <xf numFmtId="0" fontId="29" fillId="6" borderId="21" xfId="0" applyFont="1" applyFill="1" applyBorder="1" applyAlignment="1">
      <alignment horizontal="center" vertical="center" wrapText="1"/>
    </xf>
    <xf numFmtId="0" fontId="25" fillId="8" borderId="31" xfId="0" applyFont="1" applyFill="1" applyBorder="1" applyAlignment="1">
      <alignment horizontal="center" vertical="center" wrapText="1"/>
    </xf>
    <xf numFmtId="0" fontId="25" fillId="8" borderId="33" xfId="0" applyFont="1" applyFill="1" applyBorder="1" applyAlignment="1">
      <alignment horizontal="center" vertical="center" wrapText="1"/>
    </xf>
    <xf numFmtId="0" fontId="31" fillId="7" borderId="29" xfId="0" applyFont="1" applyFill="1" applyBorder="1" applyAlignment="1">
      <alignment vertical="center"/>
    </xf>
    <xf numFmtId="8" fontId="31" fillId="0" borderId="29" xfId="0" applyNumberFormat="1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vertical="center" wrapText="1"/>
    </xf>
    <xf numFmtId="0" fontId="20" fillId="11" borderId="17" xfId="0" applyFont="1" applyFill="1" applyBorder="1" applyAlignment="1">
      <alignment vertical="center"/>
    </xf>
    <xf numFmtId="0" fontId="38" fillId="0" borderId="20" xfId="0" applyFont="1" applyFill="1" applyBorder="1" applyAlignment="1">
      <alignment vertical="center" wrapText="1"/>
    </xf>
    <xf numFmtId="0" fontId="36" fillId="9" borderId="26" xfId="0" applyFont="1" applyFill="1" applyBorder="1" applyAlignment="1">
      <alignment horizontal="center" vertical="center" wrapText="1"/>
    </xf>
    <xf numFmtId="0" fontId="36" fillId="9" borderId="2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8" fillId="0" borderId="24" xfId="0" applyFont="1" applyFill="1" applyBorder="1" applyAlignment="1">
      <alignment horizontal="center"/>
    </xf>
    <xf numFmtId="0" fontId="28" fillId="0" borderId="25" xfId="0" applyFont="1" applyFill="1" applyBorder="1" applyAlignment="1">
      <alignment horizontal="center"/>
    </xf>
    <xf numFmtId="0" fontId="28" fillId="0" borderId="22" xfId="0" applyFont="1" applyFill="1" applyBorder="1" applyAlignment="1">
      <alignment horizontal="center"/>
    </xf>
    <xf numFmtId="0" fontId="32" fillId="8" borderId="31" xfId="0" applyFont="1" applyFill="1" applyBorder="1" applyAlignment="1">
      <alignment horizontal="center" vertical="center" wrapText="1"/>
    </xf>
    <xf numFmtId="0" fontId="32" fillId="8" borderId="33" xfId="0" applyFont="1" applyFill="1" applyBorder="1" applyAlignment="1">
      <alignment horizontal="center" vertical="center" wrapText="1"/>
    </xf>
    <xf numFmtId="0" fontId="32" fillId="8" borderId="16" xfId="0" applyFont="1" applyFill="1" applyBorder="1" applyAlignment="1">
      <alignment horizontal="center" vertical="center"/>
    </xf>
    <xf numFmtId="0" fontId="32" fillId="8" borderId="32" xfId="0" applyFont="1" applyFill="1" applyBorder="1" applyAlignment="1">
      <alignment horizontal="center" vertical="center"/>
    </xf>
    <xf numFmtId="0" fontId="32" fillId="6" borderId="31" xfId="0" applyFont="1" applyFill="1" applyBorder="1" applyAlignment="1">
      <alignment horizontal="center" vertical="center" wrapText="1"/>
    </xf>
    <xf numFmtId="0" fontId="32" fillId="6" borderId="33" xfId="0" applyFont="1" applyFill="1" applyBorder="1" applyAlignment="1">
      <alignment horizontal="center" vertical="center" wrapText="1"/>
    </xf>
    <xf numFmtId="0" fontId="32" fillId="6" borderId="16" xfId="0" applyFont="1" applyFill="1" applyBorder="1" applyAlignment="1">
      <alignment horizontal="center" vertical="center"/>
    </xf>
    <xf numFmtId="0" fontId="32" fillId="6" borderId="32" xfId="0" applyFont="1" applyFill="1" applyBorder="1" applyAlignment="1">
      <alignment horizontal="center" vertical="center"/>
    </xf>
    <xf numFmtId="0" fontId="29" fillId="6" borderId="16" xfId="0" applyFont="1" applyFill="1" applyBorder="1" applyAlignment="1">
      <alignment horizontal="center" vertical="center" wrapText="1"/>
    </xf>
    <xf numFmtId="0" fontId="29" fillId="6" borderId="32" xfId="0" applyFont="1" applyFill="1" applyBorder="1" applyAlignment="1">
      <alignment horizontal="center" vertical="center" wrapText="1"/>
    </xf>
    <xf numFmtId="0" fontId="25" fillId="8" borderId="31" xfId="0" applyFont="1" applyFill="1" applyBorder="1" applyAlignment="1">
      <alignment horizontal="center" vertical="center" wrapText="1"/>
    </xf>
    <xf numFmtId="0" fontId="25" fillId="8" borderId="33" xfId="0" applyFont="1" applyFill="1" applyBorder="1" applyAlignment="1">
      <alignment horizontal="center" vertical="center" wrapText="1"/>
    </xf>
    <xf numFmtId="0" fontId="20" fillId="11" borderId="24" xfId="0" applyFont="1" applyFill="1" applyBorder="1" applyAlignment="1">
      <alignment horizontal="center" vertical="center"/>
    </xf>
    <xf numFmtId="0" fontId="20" fillId="11" borderId="22" xfId="0" applyFont="1" applyFill="1" applyBorder="1" applyAlignment="1">
      <alignment horizontal="center" vertical="center"/>
    </xf>
    <xf numFmtId="0" fontId="31" fillId="7" borderId="28" xfId="0" applyFont="1" applyFill="1" applyBorder="1" applyAlignment="1">
      <alignment horizontal="center" vertical="center"/>
    </xf>
    <xf numFmtId="0" fontId="31" fillId="7" borderId="35" xfId="0" applyFont="1" applyFill="1" applyBorder="1" applyAlignment="1">
      <alignment horizontal="center" vertical="center"/>
    </xf>
    <xf numFmtId="0" fontId="31" fillId="7" borderId="24" xfId="0" applyFont="1" applyFill="1" applyBorder="1" applyAlignment="1">
      <alignment horizontal="center" vertical="center"/>
    </xf>
    <xf numFmtId="0" fontId="31" fillId="7" borderId="22" xfId="0" applyFont="1" applyFill="1" applyBorder="1" applyAlignment="1">
      <alignment horizontal="center" vertical="center"/>
    </xf>
    <xf numFmtId="0" fontId="28" fillId="0" borderId="13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32" fillId="8" borderId="34" xfId="0" applyFont="1" applyFill="1" applyBorder="1" applyAlignment="1">
      <alignment horizontal="center" vertical="center"/>
    </xf>
    <xf numFmtId="0" fontId="36" fillId="9" borderId="26" xfId="0" applyFont="1" applyFill="1" applyBorder="1" applyAlignment="1">
      <alignment horizontal="center" vertical="center" wrapText="1"/>
    </xf>
    <xf numFmtId="0" fontId="36" fillId="9" borderId="27" xfId="0" applyFont="1" applyFill="1" applyBorder="1" applyAlignment="1">
      <alignment horizontal="center" vertical="center" wrapText="1"/>
    </xf>
    <xf numFmtId="0" fontId="32" fillId="8" borderId="19" xfId="0" applyFont="1" applyFill="1" applyBorder="1" applyAlignment="1">
      <alignment horizontal="center" vertical="center"/>
    </xf>
    <xf numFmtId="0" fontId="32" fillId="8" borderId="21" xfId="0" applyFont="1" applyFill="1" applyBorder="1" applyAlignment="1">
      <alignment horizontal="center" vertical="center"/>
    </xf>
    <xf numFmtId="0" fontId="32" fillId="8" borderId="20" xfId="0" applyFont="1" applyFill="1" applyBorder="1" applyAlignment="1">
      <alignment horizontal="center" vertical="center" wrapText="1"/>
    </xf>
    <xf numFmtId="0" fontId="32" fillId="8" borderId="18" xfId="0" applyFont="1" applyFill="1" applyBorder="1" applyAlignment="1">
      <alignment horizontal="center" vertical="center" wrapText="1"/>
    </xf>
    <xf numFmtId="0" fontId="32" fillId="8" borderId="30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/>
    </xf>
    <xf numFmtId="0" fontId="28" fillId="6" borderId="32" xfId="0" applyFont="1" applyFill="1" applyBorder="1" applyAlignment="1">
      <alignment horizontal="center" vertical="center"/>
    </xf>
    <xf numFmtId="0" fontId="32" fillId="4" borderId="16" xfId="0" applyFont="1" applyFill="1" applyBorder="1" applyAlignment="1">
      <alignment horizontal="center" vertical="center"/>
    </xf>
    <xf numFmtId="0" fontId="32" fillId="4" borderId="32" xfId="0" applyFont="1" applyFill="1" applyBorder="1" applyAlignment="1">
      <alignment horizontal="center" vertical="center"/>
    </xf>
    <xf numFmtId="0" fontId="33" fillId="10" borderId="13" xfId="0" applyFont="1" applyFill="1" applyBorder="1" applyAlignment="1">
      <alignment horizontal="center" vertical="center"/>
    </xf>
    <xf numFmtId="0" fontId="33" fillId="10" borderId="14" xfId="0" applyFont="1" applyFill="1" applyBorder="1" applyAlignment="1">
      <alignment horizontal="center" vertical="center"/>
    </xf>
    <xf numFmtId="0" fontId="34" fillId="0" borderId="1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8" fillId="0" borderId="17" xfId="0" applyFont="1" applyFill="1" applyBorder="1" applyAlignment="1">
      <alignment horizontal="center"/>
    </xf>
    <xf numFmtId="0" fontId="20" fillId="11" borderId="17" xfId="0" applyFont="1" applyFill="1" applyBorder="1" applyAlignment="1">
      <alignment horizontal="right" vertical="center"/>
    </xf>
    <xf numFmtId="0" fontId="33" fillId="10" borderId="24" xfId="0" applyFont="1" applyFill="1" applyBorder="1" applyAlignment="1">
      <alignment horizontal="center" vertical="center"/>
    </xf>
    <xf numFmtId="0" fontId="33" fillId="10" borderId="25" xfId="0" applyFont="1" applyFill="1" applyBorder="1" applyAlignment="1">
      <alignment horizontal="center" vertical="center"/>
    </xf>
    <xf numFmtId="0" fontId="33" fillId="10" borderId="22" xfId="0" applyFont="1" applyFill="1" applyBorder="1" applyAlignment="1">
      <alignment horizontal="center" vertical="center"/>
    </xf>
    <xf numFmtId="0" fontId="34" fillId="0" borderId="24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32" fillId="6" borderId="17" xfId="0" applyFont="1" applyFill="1" applyBorder="1" applyAlignment="1">
      <alignment horizontal="left" vertical="center" wrapText="1"/>
    </xf>
    <xf numFmtId="0" fontId="32" fillId="8" borderId="17" xfId="0" applyFont="1" applyFill="1" applyBorder="1" applyAlignment="1">
      <alignment horizontal="left" vertical="center" wrapText="1"/>
    </xf>
    <xf numFmtId="0" fontId="32" fillId="8" borderId="24" xfId="0" applyFont="1" applyFill="1" applyBorder="1" applyAlignment="1">
      <alignment horizontal="left" vertical="center" wrapText="1"/>
    </xf>
    <xf numFmtId="0" fontId="32" fillId="8" borderId="25" xfId="0" applyFont="1" applyFill="1" applyBorder="1" applyAlignment="1">
      <alignment horizontal="left" vertical="center" wrapText="1"/>
    </xf>
    <xf numFmtId="0" fontId="32" fillId="8" borderId="22" xfId="0" applyFont="1" applyFill="1" applyBorder="1" applyAlignment="1">
      <alignment horizontal="left" vertical="center" wrapText="1"/>
    </xf>
    <xf numFmtId="0" fontId="32" fillId="6" borderId="24" xfId="0" applyFont="1" applyFill="1" applyBorder="1" applyAlignment="1">
      <alignment horizontal="left" vertical="center" wrapText="1"/>
    </xf>
    <xf numFmtId="0" fontId="32" fillId="6" borderId="25" xfId="0" applyFont="1" applyFill="1" applyBorder="1" applyAlignment="1">
      <alignment horizontal="left" vertical="center" wrapText="1"/>
    </xf>
    <xf numFmtId="0" fontId="32" fillId="6" borderId="22" xfId="0" applyFont="1" applyFill="1" applyBorder="1" applyAlignment="1">
      <alignment horizontal="left" vertical="center" wrapText="1"/>
    </xf>
    <xf numFmtId="0" fontId="31" fillId="7" borderId="17" xfId="0" applyFont="1" applyFill="1" applyBorder="1" applyAlignment="1">
      <alignment horizontal="right" vertical="center"/>
    </xf>
    <xf numFmtId="0" fontId="25" fillId="8" borderId="24" xfId="0" applyFont="1" applyFill="1" applyBorder="1" applyAlignment="1">
      <alignment horizontal="left" vertical="center" wrapText="1"/>
    </xf>
    <xf numFmtId="0" fontId="25" fillId="8" borderId="25" xfId="0" applyFont="1" applyFill="1" applyBorder="1" applyAlignment="1">
      <alignment horizontal="left" vertical="center" wrapText="1"/>
    </xf>
    <xf numFmtId="0" fontId="25" fillId="8" borderId="22" xfId="0" applyFont="1" applyFill="1" applyBorder="1" applyAlignment="1">
      <alignment horizontal="left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GridLines="0" workbookViewId="0">
      <selection activeCell="N10" sqref="N10"/>
    </sheetView>
  </sheetViews>
  <sheetFormatPr defaultColWidth="8.85546875" defaultRowHeight="15" x14ac:dyDescent="0.25"/>
  <cols>
    <col min="1" max="1" width="27.7109375" style="1" customWidth="1"/>
    <col min="2" max="3" width="16" style="1" customWidth="1"/>
    <col min="4" max="4" width="18.7109375" style="1" bestFit="1" customWidth="1"/>
    <col min="5" max="5" width="21.7109375" style="1" bestFit="1" customWidth="1"/>
    <col min="6" max="6" width="21.7109375" style="1" customWidth="1"/>
    <col min="7" max="7" width="16.7109375" style="1" bestFit="1" customWidth="1"/>
    <col min="8" max="8" width="10.42578125" style="1" bestFit="1" customWidth="1"/>
    <col min="9" max="9" width="16.85546875" style="1" customWidth="1"/>
    <col min="10" max="10" width="18.5703125" style="1" bestFit="1" customWidth="1"/>
    <col min="11" max="11" width="1.140625" style="1" customWidth="1"/>
    <col min="12" max="12" width="50" style="1" customWidth="1"/>
    <col min="13" max="16384" width="8.85546875" style="1"/>
  </cols>
  <sheetData>
    <row r="1" spans="1:12" ht="33.75" x14ac:dyDescent="0.25">
      <c r="A1" s="216" t="s">
        <v>1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4" spans="1:12" s="4" customFormat="1" ht="39" customHeight="1" x14ac:dyDescent="0.25">
      <c r="A4" s="9" t="s">
        <v>0</v>
      </c>
      <c r="B4" s="10" t="s">
        <v>3</v>
      </c>
      <c r="C4" s="10" t="s">
        <v>4</v>
      </c>
      <c r="D4" s="10" t="s">
        <v>7</v>
      </c>
      <c r="E4" s="10" t="s">
        <v>19</v>
      </c>
      <c r="F4" s="10" t="s">
        <v>20</v>
      </c>
      <c r="G4" s="10" t="s">
        <v>9</v>
      </c>
      <c r="H4" s="11" t="s">
        <v>2</v>
      </c>
      <c r="I4" s="11" t="s">
        <v>5</v>
      </c>
      <c r="J4" s="12" t="s">
        <v>8</v>
      </c>
      <c r="L4" s="20" t="s">
        <v>21</v>
      </c>
    </row>
    <row r="5" spans="1:12" ht="38.25" x14ac:dyDescent="0.25">
      <c r="A5" s="72" t="s">
        <v>6</v>
      </c>
      <c r="B5" s="14">
        <v>30935.01</v>
      </c>
      <c r="C5" s="14">
        <v>13864.475</v>
      </c>
      <c r="D5" s="15">
        <f t="shared" ref="D5:D14" si="0">B5-C5</f>
        <v>17070.534999999996</v>
      </c>
      <c r="E5" s="16">
        <v>945</v>
      </c>
      <c r="F5" s="19">
        <f>G5/0.37</f>
        <v>891.89189189189187</v>
      </c>
      <c r="G5" s="16">
        <v>330</v>
      </c>
      <c r="H5" s="32">
        <f t="shared" ref="H5:H14" si="1">D5/B5</f>
        <v>0.55181928177815354</v>
      </c>
      <c r="I5" s="17">
        <v>1082400</v>
      </c>
      <c r="J5" s="18">
        <v>6.3</v>
      </c>
      <c r="L5" s="28" t="s">
        <v>39</v>
      </c>
    </row>
    <row r="6" spans="1:12" ht="63.75" x14ac:dyDescent="0.25">
      <c r="A6" s="13" t="s">
        <v>10</v>
      </c>
      <c r="B6" s="14">
        <v>14007.6</v>
      </c>
      <c r="C6" s="14">
        <v>5516.77</v>
      </c>
      <c r="D6" s="15">
        <f t="shared" si="0"/>
        <v>8490.83</v>
      </c>
      <c r="E6" s="16">
        <v>388</v>
      </c>
      <c r="F6" s="19">
        <f t="shared" ref="F6:F14" si="2">G6/0.37</f>
        <v>387.83783783783787</v>
      </c>
      <c r="G6" s="16">
        <v>143.5</v>
      </c>
      <c r="H6" s="32">
        <f t="shared" si="1"/>
        <v>0.606158799508838</v>
      </c>
      <c r="I6" s="17">
        <v>488650</v>
      </c>
      <c r="J6" s="18">
        <v>5.6</v>
      </c>
      <c r="L6" s="28" t="s">
        <v>23</v>
      </c>
    </row>
    <row r="7" spans="1:12" s="43" customFormat="1" ht="25.5" x14ac:dyDescent="0.25">
      <c r="A7" s="34" t="s">
        <v>11</v>
      </c>
      <c r="B7" s="35">
        <v>1872.87</v>
      </c>
      <c r="C7" s="35">
        <v>222.42</v>
      </c>
      <c r="D7" s="36">
        <f t="shared" si="0"/>
        <v>1650.4499999999998</v>
      </c>
      <c r="E7" s="37">
        <f>36+36</f>
        <v>72</v>
      </c>
      <c r="F7" s="38">
        <f t="shared" si="2"/>
        <v>48.648648648648653</v>
      </c>
      <c r="G7" s="37">
        <v>18</v>
      </c>
      <c r="H7" s="39">
        <f t="shared" si="1"/>
        <v>0.88124108987810146</v>
      </c>
      <c r="I7" s="40">
        <v>68760</v>
      </c>
      <c r="J7" s="41">
        <v>3.8</v>
      </c>
      <c r="K7" s="42"/>
      <c r="L7" s="44" t="s">
        <v>24</v>
      </c>
    </row>
    <row r="8" spans="1:12" ht="21.6" customHeight="1" x14ac:dyDescent="0.25">
      <c r="A8" s="21" t="s">
        <v>12</v>
      </c>
      <c r="B8" s="22">
        <v>1105.3499999999999</v>
      </c>
      <c r="C8" s="22">
        <v>158.91</v>
      </c>
      <c r="D8" s="23">
        <f t="shared" si="0"/>
        <v>946.43999999999994</v>
      </c>
      <c r="E8" s="24">
        <f>34+22+17+38</f>
        <v>111</v>
      </c>
      <c r="F8" s="25">
        <f t="shared" si="2"/>
        <v>29.72972972972973</v>
      </c>
      <c r="G8" s="24">
        <v>11</v>
      </c>
      <c r="H8" s="33">
        <f t="shared" si="1"/>
        <v>0.85623558149002577</v>
      </c>
      <c r="I8" s="26">
        <v>46530</v>
      </c>
      <c r="J8" s="27">
        <v>4.5999999999999996</v>
      </c>
      <c r="K8" s="30"/>
      <c r="L8" s="29" t="s">
        <v>22</v>
      </c>
    </row>
    <row r="9" spans="1:12" ht="21.6" customHeight="1" x14ac:dyDescent="0.25">
      <c r="A9" s="21" t="s">
        <v>13</v>
      </c>
      <c r="B9" s="22">
        <v>4146.1000000000004</v>
      </c>
      <c r="C9" s="22">
        <v>1901.65</v>
      </c>
      <c r="D9" s="23">
        <f t="shared" si="0"/>
        <v>2244.4500000000003</v>
      </c>
      <c r="E9" s="24">
        <f>64+63</f>
        <v>127</v>
      </c>
      <c r="F9" s="25">
        <f t="shared" si="2"/>
        <v>127.02702702702703</v>
      </c>
      <c r="G9" s="24">
        <v>47</v>
      </c>
      <c r="H9" s="33">
        <f t="shared" si="1"/>
        <v>0.54134005450905676</v>
      </c>
      <c r="I9" s="26">
        <v>172020</v>
      </c>
      <c r="J9" s="27">
        <v>8.3000000000000007</v>
      </c>
      <c r="K9" s="30"/>
      <c r="L9" s="29" t="s">
        <v>22</v>
      </c>
    </row>
    <row r="10" spans="1:12" ht="63.75" x14ac:dyDescent="0.25">
      <c r="A10" s="13" t="s">
        <v>14</v>
      </c>
      <c r="B10" s="14">
        <v>9495.66</v>
      </c>
      <c r="C10" s="14">
        <v>3319.72</v>
      </c>
      <c r="D10" s="15">
        <f t="shared" si="0"/>
        <v>6175.9400000000005</v>
      </c>
      <c r="E10" s="16">
        <f>80+176+96</f>
        <v>352</v>
      </c>
      <c r="F10" s="19">
        <f t="shared" si="2"/>
        <v>305.40540540540542</v>
      </c>
      <c r="G10" s="16">
        <v>113</v>
      </c>
      <c r="H10" s="32">
        <f t="shared" si="1"/>
        <v>0.65039607568089008</v>
      </c>
      <c r="I10" s="17">
        <v>380810</v>
      </c>
      <c r="J10" s="18">
        <v>6.1</v>
      </c>
      <c r="K10" s="31"/>
      <c r="L10" s="28" t="s">
        <v>26</v>
      </c>
    </row>
    <row r="11" spans="1:12" ht="63.75" x14ac:dyDescent="0.25">
      <c r="A11" s="13" t="s">
        <v>15</v>
      </c>
      <c r="B11" s="14">
        <v>3839.61</v>
      </c>
      <c r="C11" s="14">
        <v>1733.38</v>
      </c>
      <c r="D11" s="15">
        <f t="shared" si="0"/>
        <v>2106.23</v>
      </c>
      <c r="E11" s="16">
        <f>64+40+28+26+51+51</f>
        <v>260</v>
      </c>
      <c r="F11" s="19">
        <f t="shared" si="2"/>
        <v>118.91891891891892</v>
      </c>
      <c r="G11" s="16">
        <v>44</v>
      </c>
      <c r="H11" s="32">
        <f t="shared" si="1"/>
        <v>0.54855310825839076</v>
      </c>
      <c r="I11" s="17">
        <v>161040</v>
      </c>
      <c r="J11" s="18">
        <v>8.3000000000000007</v>
      </c>
      <c r="K11" s="31"/>
      <c r="L11" s="28" t="s">
        <v>25</v>
      </c>
    </row>
    <row r="12" spans="1:12" ht="21.6" customHeight="1" x14ac:dyDescent="0.25">
      <c r="A12" s="21" t="s">
        <v>16</v>
      </c>
      <c r="B12" s="22">
        <v>12646.13</v>
      </c>
      <c r="C12" s="22">
        <v>7351.7</v>
      </c>
      <c r="D12" s="23">
        <f t="shared" si="0"/>
        <v>5294.4299999999994</v>
      </c>
      <c r="E12" s="24">
        <f>21+30+33+46+46+36+30</f>
        <v>242</v>
      </c>
      <c r="F12" s="25">
        <f t="shared" si="2"/>
        <v>243.24324324324326</v>
      </c>
      <c r="G12" s="24">
        <v>90</v>
      </c>
      <c r="H12" s="33">
        <f t="shared" si="1"/>
        <v>0.41866009601356302</v>
      </c>
      <c r="I12" s="26">
        <v>303300</v>
      </c>
      <c r="J12" s="27">
        <v>5.6</v>
      </c>
      <c r="K12" s="30"/>
      <c r="L12" s="29" t="s">
        <v>22</v>
      </c>
    </row>
    <row r="13" spans="1:12" ht="38.25" x14ac:dyDescent="0.25">
      <c r="A13" s="13" t="s">
        <v>17</v>
      </c>
      <c r="B13" s="14">
        <v>28280</v>
      </c>
      <c r="C13" s="14">
        <v>25018.92</v>
      </c>
      <c r="D13" s="15">
        <v>5178.42</v>
      </c>
      <c r="E13" s="16">
        <v>242</v>
      </c>
      <c r="F13" s="19">
        <f t="shared" si="2"/>
        <v>242.00000000000003</v>
      </c>
      <c r="G13" s="16">
        <v>89.54</v>
      </c>
      <c r="H13" s="32">
        <f t="shared" si="1"/>
        <v>0.18311244695898163</v>
      </c>
      <c r="I13" s="17">
        <v>301749.8</v>
      </c>
      <c r="J13" s="18">
        <v>5.7</v>
      </c>
      <c r="L13" s="28" t="s">
        <v>27</v>
      </c>
    </row>
    <row r="14" spans="1:12" ht="21.6" customHeight="1" x14ac:dyDescent="0.25">
      <c r="A14" s="13" t="s">
        <v>18</v>
      </c>
      <c r="B14" s="14">
        <v>2978.22</v>
      </c>
      <c r="C14" s="14">
        <v>381.32</v>
      </c>
      <c r="D14" s="15">
        <f t="shared" si="0"/>
        <v>2596.8999999999996</v>
      </c>
      <c r="E14" s="16">
        <v>72</v>
      </c>
      <c r="F14" s="19">
        <f t="shared" si="2"/>
        <v>72.972972972972968</v>
      </c>
      <c r="G14" s="16">
        <v>27</v>
      </c>
      <c r="H14" s="32">
        <f t="shared" si="1"/>
        <v>0.87196379045201489</v>
      </c>
      <c r="I14" s="17">
        <v>103140</v>
      </c>
      <c r="J14" s="18">
        <v>3.7</v>
      </c>
      <c r="L14" s="28" t="s">
        <v>28</v>
      </c>
    </row>
    <row r="15" spans="1:12" ht="25.5" x14ac:dyDescent="0.25">
      <c r="A15" s="13" t="s">
        <v>29</v>
      </c>
      <c r="B15" s="14"/>
      <c r="C15" s="14"/>
      <c r="D15" s="15"/>
      <c r="E15" s="16"/>
      <c r="F15" s="19"/>
      <c r="G15" s="16"/>
      <c r="H15" s="32"/>
      <c r="I15" s="17"/>
      <c r="J15" s="18"/>
      <c r="L15" s="28" t="s">
        <v>30</v>
      </c>
    </row>
    <row r="16" spans="1:12" ht="7.9" customHeight="1" x14ac:dyDescent="0.25">
      <c r="B16" s="6"/>
      <c r="C16" s="6"/>
      <c r="D16" s="7"/>
      <c r="E16" s="2"/>
      <c r="F16" s="2"/>
      <c r="G16" s="2"/>
      <c r="H16" s="5"/>
      <c r="I16" s="8"/>
      <c r="J16" s="3"/>
    </row>
    <row r="17" spans="1:12" ht="25.5" x14ac:dyDescent="0.25">
      <c r="A17" s="9" t="s">
        <v>0</v>
      </c>
      <c r="B17" s="10" t="s">
        <v>3</v>
      </c>
      <c r="C17" s="10" t="s">
        <v>4</v>
      </c>
      <c r="D17" s="10" t="s">
        <v>7</v>
      </c>
      <c r="E17" s="10" t="s">
        <v>19</v>
      </c>
      <c r="F17" s="10" t="s">
        <v>20</v>
      </c>
      <c r="G17" s="10" t="s">
        <v>9</v>
      </c>
      <c r="H17" s="11" t="s">
        <v>2</v>
      </c>
      <c r="I17" s="11" t="s">
        <v>5</v>
      </c>
      <c r="J17" s="12" t="s">
        <v>8</v>
      </c>
    </row>
    <row r="18" spans="1:12" ht="38.25" x14ac:dyDescent="0.25">
      <c r="A18" s="50" t="s">
        <v>35</v>
      </c>
      <c r="B18" s="51">
        <f>SUM(B5:B16)</f>
        <v>109306.55</v>
      </c>
      <c r="C18" s="51">
        <f>SUM(C5:C16)-C8</f>
        <v>59310.354999999996</v>
      </c>
      <c r="D18" s="51">
        <f>SUM(D5:D16)-D8</f>
        <v>50808.184999999998</v>
      </c>
      <c r="E18" s="52">
        <f>SUM(E5:E15)-E8</f>
        <v>2700</v>
      </c>
      <c r="F18" s="53">
        <f>SUM(F5:F15)-F8</f>
        <v>2437.9459459459463</v>
      </c>
      <c r="G18" s="52">
        <f>SUM(G5:G15)-G8</f>
        <v>902.04</v>
      </c>
      <c r="H18" s="54">
        <f>D18/B18</f>
        <v>0.4648228765796743</v>
      </c>
      <c r="I18" s="55">
        <f>SUM(I5:I15)-I8</f>
        <v>3061869.8</v>
      </c>
      <c r="J18" s="56">
        <f>(I18/D18)/12</f>
        <v>5.0219431508263215</v>
      </c>
      <c r="K18" s="58"/>
      <c r="L18" s="59" t="s">
        <v>37</v>
      </c>
    </row>
    <row r="19" spans="1:12" ht="21.6" customHeight="1" x14ac:dyDescent="0.25">
      <c r="B19" s="57" t="s">
        <v>36</v>
      </c>
      <c r="C19" s="57" t="s">
        <v>36</v>
      </c>
      <c r="D19" s="57" t="s">
        <v>36</v>
      </c>
      <c r="E19" s="2"/>
      <c r="F19" s="2"/>
      <c r="G19" s="2"/>
      <c r="H19" s="5"/>
      <c r="I19" s="8"/>
      <c r="J19" s="3"/>
    </row>
    <row r="20" spans="1:12" ht="21.6" customHeight="1" x14ac:dyDescent="0.25">
      <c r="A20" s="46"/>
      <c r="B20" s="6"/>
      <c r="C20" s="6"/>
      <c r="D20" s="7"/>
      <c r="E20" s="2"/>
      <c r="F20" s="45"/>
      <c r="G20" s="2"/>
      <c r="H20" s="5"/>
      <c r="I20" s="8"/>
      <c r="J20" s="3"/>
    </row>
    <row r="21" spans="1:12" ht="21.6" customHeight="1" x14ac:dyDescent="0.4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60" t="s">
        <v>31</v>
      </c>
    </row>
    <row r="22" spans="1:12" ht="15" customHeight="1" x14ac:dyDescent="0.25">
      <c r="B22" s="6"/>
      <c r="C22" s="6"/>
      <c r="D22" s="7"/>
      <c r="E22" s="2"/>
      <c r="F22" s="2"/>
      <c r="G22" s="2"/>
      <c r="H22" s="5"/>
      <c r="I22" s="8"/>
      <c r="J22" s="3"/>
      <c r="L22" s="48" t="s">
        <v>32</v>
      </c>
    </row>
    <row r="23" spans="1:12" ht="15" customHeight="1" x14ac:dyDescent="0.25">
      <c r="L23" s="47" t="s">
        <v>33</v>
      </c>
    </row>
    <row r="24" spans="1:12" ht="15" customHeight="1" x14ac:dyDescent="0.25">
      <c r="B24" s="6"/>
      <c r="C24" s="6"/>
      <c r="D24" s="7"/>
      <c r="E24" s="2"/>
      <c r="F24" s="2"/>
      <c r="G24" s="2"/>
      <c r="H24" s="5"/>
      <c r="I24" s="8"/>
      <c r="J24" s="3"/>
      <c r="L24" s="47" t="s">
        <v>34</v>
      </c>
    </row>
    <row r="25" spans="1:12" ht="15" customHeight="1" x14ac:dyDescent="0.25">
      <c r="B25" s="6"/>
      <c r="C25" s="6"/>
      <c r="D25" s="7"/>
      <c r="E25" s="2"/>
      <c r="F25" s="2"/>
      <c r="G25" s="2"/>
      <c r="H25" s="5"/>
      <c r="I25" s="8"/>
      <c r="J25" s="3"/>
    </row>
    <row r="26" spans="1:12" ht="15" customHeight="1" x14ac:dyDescent="0.25">
      <c r="B26" s="6"/>
      <c r="C26" s="6"/>
      <c r="D26" s="7"/>
      <c r="E26" s="2"/>
      <c r="F26" s="2"/>
      <c r="G26" s="2"/>
      <c r="H26" s="5"/>
      <c r="I26" s="8"/>
      <c r="J26" s="3"/>
    </row>
    <row r="27" spans="1:12" ht="21.6" customHeight="1" x14ac:dyDescent="0.25">
      <c r="B27" s="6"/>
      <c r="C27" s="6"/>
      <c r="D27" s="7"/>
      <c r="E27" s="2"/>
      <c r="F27" s="2"/>
      <c r="G27" s="2"/>
      <c r="H27" s="5"/>
      <c r="I27" s="8"/>
      <c r="J27" s="3"/>
    </row>
    <row r="28" spans="1:12" ht="21.6" customHeight="1" x14ac:dyDescent="0.25">
      <c r="B28" s="6"/>
      <c r="C28" s="6"/>
      <c r="D28" s="7"/>
      <c r="E28" s="2"/>
      <c r="F28" s="2"/>
      <c r="G28" s="2"/>
      <c r="H28" s="5"/>
      <c r="I28" s="8"/>
      <c r="J28" s="3"/>
    </row>
    <row r="29" spans="1:12" ht="21.6" customHeight="1" x14ac:dyDescent="0.25">
      <c r="B29" s="6"/>
    </row>
    <row r="30" spans="1:12" ht="21.6" customHeight="1" x14ac:dyDescent="0.25">
      <c r="B30" s="6"/>
    </row>
    <row r="31" spans="1:12" ht="21.6" customHeight="1" x14ac:dyDescent="0.25">
      <c r="B31" s="6"/>
    </row>
    <row r="32" spans="1:12" ht="21.6" customHeight="1" x14ac:dyDescent="0.25">
      <c r="B32" s="6"/>
    </row>
    <row r="33" spans="2:2" ht="21.6" customHeight="1" x14ac:dyDescent="0.25">
      <c r="B33" s="6"/>
    </row>
    <row r="34" spans="2:2" ht="21.6" customHeight="1" x14ac:dyDescent="0.25">
      <c r="B34" s="6"/>
    </row>
    <row r="35" spans="2:2" ht="21.6" customHeight="1" x14ac:dyDescent="0.25">
      <c r="B35" s="6"/>
    </row>
    <row r="36" spans="2:2" ht="21.6" customHeight="1" x14ac:dyDescent="0.25">
      <c r="B36" s="6"/>
    </row>
    <row r="37" spans="2:2" ht="21.6" customHeight="1" x14ac:dyDescent="0.25">
      <c r="B37" s="6"/>
    </row>
    <row r="38" spans="2:2" ht="21.6" customHeight="1" x14ac:dyDescent="0.25">
      <c r="B38" s="6"/>
    </row>
    <row r="39" spans="2:2" ht="21.6" customHeight="1" x14ac:dyDescent="0.25">
      <c r="B39" s="6"/>
    </row>
    <row r="40" spans="2:2" ht="21.6" customHeight="1" x14ac:dyDescent="0.25">
      <c r="B40" s="6"/>
    </row>
    <row r="41" spans="2:2" x14ac:dyDescent="0.25">
      <c r="B41" s="6"/>
    </row>
    <row r="42" spans="2:2" x14ac:dyDescent="0.25">
      <c r="B42" s="6"/>
    </row>
    <row r="43" spans="2:2" x14ac:dyDescent="0.25">
      <c r="B43" s="6"/>
    </row>
    <row r="44" spans="2:2" x14ac:dyDescent="0.25">
      <c r="B44" s="6"/>
    </row>
    <row r="45" spans="2:2" x14ac:dyDescent="0.25">
      <c r="B45" s="6"/>
    </row>
    <row r="46" spans="2:2" x14ac:dyDescent="0.25">
      <c r="B46" s="7"/>
    </row>
  </sheetData>
  <mergeCells count="1">
    <mergeCell ref="A1:L1"/>
  </mergeCells>
  <printOptions horizontalCentered="1"/>
  <pageMargins left="0.31496062992125984" right="0.31496062992125984" top="0.78740157480314965" bottom="0.78740157480314965" header="0.11811023622047245" footer="0.11811023622047245"/>
  <pageSetup paperSize="9" scale="5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5"/>
  <sheetViews>
    <sheetView showGridLines="0" zoomScaleNormal="100" workbookViewId="0">
      <selection activeCell="L67" sqref="L67"/>
    </sheetView>
  </sheetViews>
  <sheetFormatPr defaultColWidth="8.85546875" defaultRowHeight="15" x14ac:dyDescent="0.25"/>
  <cols>
    <col min="1" max="1" width="32.7109375" style="1" customWidth="1"/>
    <col min="2" max="3" width="16" style="1" customWidth="1"/>
    <col min="4" max="4" width="18.7109375" style="1" bestFit="1" customWidth="1"/>
    <col min="5" max="5" width="21.7109375" style="1" bestFit="1" customWidth="1"/>
    <col min="6" max="6" width="21.7109375" style="1" customWidth="1"/>
    <col min="7" max="7" width="16.7109375" style="1" bestFit="1" customWidth="1"/>
    <col min="8" max="8" width="10.42578125" style="1" bestFit="1" customWidth="1"/>
    <col min="9" max="9" width="16.85546875" style="1" customWidth="1"/>
    <col min="10" max="10" width="18.5703125" style="1" bestFit="1" customWidth="1"/>
    <col min="11" max="11" width="1.140625" style="1" customWidth="1"/>
    <col min="12" max="12" width="50" style="1" customWidth="1"/>
    <col min="13" max="13" width="8.85546875" style="1"/>
    <col min="14" max="15" width="15.5703125" style="85" bestFit="1" customWidth="1"/>
    <col min="16" max="16" width="8.85546875" style="1"/>
    <col min="17" max="17" width="15.5703125" style="85" bestFit="1" customWidth="1"/>
    <col min="18" max="16384" width="8.85546875" style="1"/>
  </cols>
  <sheetData>
    <row r="1" spans="1:17" ht="33.75" x14ac:dyDescent="0.25">
      <c r="A1" s="216" t="s">
        <v>1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4" spans="1:17" ht="30.6" customHeight="1" x14ac:dyDescent="0.25">
      <c r="A4" s="71" t="s">
        <v>38</v>
      </c>
    </row>
    <row r="5" spans="1:17" s="4" customFormat="1" ht="39" customHeight="1" x14ac:dyDescent="0.25">
      <c r="A5" s="9" t="s">
        <v>0</v>
      </c>
      <c r="B5" s="10" t="s">
        <v>3</v>
      </c>
      <c r="C5" s="10" t="s">
        <v>4</v>
      </c>
      <c r="D5" s="10" t="s">
        <v>7</v>
      </c>
      <c r="E5" s="10" t="s">
        <v>19</v>
      </c>
      <c r="F5" s="10" t="s">
        <v>20</v>
      </c>
      <c r="G5" s="10" t="s">
        <v>9</v>
      </c>
      <c r="H5" s="11" t="s">
        <v>2</v>
      </c>
      <c r="I5" s="11" t="s">
        <v>5</v>
      </c>
      <c r="J5" s="12" t="s">
        <v>8</v>
      </c>
      <c r="L5" s="20" t="s">
        <v>21</v>
      </c>
      <c r="N5" s="86"/>
      <c r="O5" s="86"/>
      <c r="Q5" s="86"/>
    </row>
    <row r="6" spans="1:17" ht="38.25" x14ac:dyDescent="0.25">
      <c r="A6" s="72" t="s">
        <v>6</v>
      </c>
      <c r="B6" s="14">
        <v>30935.01</v>
      </c>
      <c r="C6" s="14">
        <v>13864.475</v>
      </c>
      <c r="D6" s="15">
        <f t="shared" ref="D6:D26" si="0">B6-C6</f>
        <v>17070.534999999996</v>
      </c>
      <c r="E6" s="16">
        <v>945</v>
      </c>
      <c r="F6" s="19">
        <f>G6/0.37</f>
        <v>891.89189189189187</v>
      </c>
      <c r="G6" s="16">
        <v>330</v>
      </c>
      <c r="H6" s="32">
        <f t="shared" ref="H6:H26" si="1">D6/B6</f>
        <v>0.55181928177815354</v>
      </c>
      <c r="I6" s="17">
        <v>1082400</v>
      </c>
      <c r="J6" s="18">
        <v>6.3</v>
      </c>
      <c r="L6" s="28" t="s">
        <v>39</v>
      </c>
    </row>
    <row r="7" spans="1:17" ht="32.450000000000003" customHeight="1" x14ac:dyDescent="0.25">
      <c r="A7" s="61"/>
      <c r="B7" s="62"/>
      <c r="C7" s="62"/>
      <c r="D7" s="63"/>
      <c r="E7" s="64"/>
      <c r="F7" s="65"/>
      <c r="G7" s="64"/>
      <c r="H7" s="66"/>
      <c r="I7" s="67"/>
      <c r="J7" s="68"/>
      <c r="K7" s="69"/>
      <c r="L7" s="70"/>
    </row>
    <row r="8" spans="1:17" ht="32.450000000000003" customHeight="1" x14ac:dyDescent="0.25">
      <c r="A8" s="71" t="s">
        <v>40</v>
      </c>
    </row>
    <row r="9" spans="1:17" s="4" customFormat="1" ht="39" customHeight="1" x14ac:dyDescent="0.25">
      <c r="A9" s="9" t="s">
        <v>0</v>
      </c>
      <c r="B9" s="10" t="s">
        <v>3</v>
      </c>
      <c r="C9" s="10" t="s">
        <v>4</v>
      </c>
      <c r="D9" s="10" t="s">
        <v>7</v>
      </c>
      <c r="E9" s="10" t="s">
        <v>19</v>
      </c>
      <c r="F9" s="10" t="s">
        <v>20</v>
      </c>
      <c r="G9" s="10" t="s">
        <v>9</v>
      </c>
      <c r="H9" s="11" t="s">
        <v>2</v>
      </c>
      <c r="I9" s="11" t="s">
        <v>5</v>
      </c>
      <c r="J9" s="12" t="s">
        <v>8</v>
      </c>
      <c r="L9" s="20" t="s">
        <v>21</v>
      </c>
      <c r="N9" s="86"/>
      <c r="O9" s="86"/>
      <c r="Q9" s="86"/>
    </row>
    <row r="10" spans="1:17" ht="27.6" customHeight="1" x14ac:dyDescent="0.25">
      <c r="A10" s="148" t="s">
        <v>10</v>
      </c>
      <c r="B10" s="14">
        <v>14007.6</v>
      </c>
      <c r="C10" s="14">
        <v>5516.77</v>
      </c>
      <c r="D10" s="15">
        <f t="shared" si="0"/>
        <v>8490.83</v>
      </c>
      <c r="E10" s="16">
        <v>388</v>
      </c>
      <c r="F10" s="19">
        <f t="shared" ref="F10:F17" si="2">G10/0.37</f>
        <v>387.83783783783787</v>
      </c>
      <c r="G10" s="16">
        <v>143.5</v>
      </c>
      <c r="H10" s="32">
        <f t="shared" si="1"/>
        <v>0.606158799508838</v>
      </c>
      <c r="I10" s="17">
        <v>488650</v>
      </c>
      <c r="J10" s="18">
        <v>5.6</v>
      </c>
      <c r="L10" s="28"/>
    </row>
    <row r="11" spans="1:17" s="43" customFormat="1" ht="27.6" customHeight="1" x14ac:dyDescent="0.25">
      <c r="A11" s="149" t="s">
        <v>11</v>
      </c>
      <c r="B11" s="74">
        <v>1872.87</v>
      </c>
      <c r="C11" s="74">
        <v>222.42</v>
      </c>
      <c r="D11" s="75">
        <f t="shared" si="0"/>
        <v>1650.4499999999998</v>
      </c>
      <c r="E11" s="76">
        <f>36+36</f>
        <v>72</v>
      </c>
      <c r="F11" s="77">
        <f t="shared" si="2"/>
        <v>48.648648648648653</v>
      </c>
      <c r="G11" s="76">
        <v>18</v>
      </c>
      <c r="H11" s="78">
        <f t="shared" si="1"/>
        <v>0.88124108987810146</v>
      </c>
      <c r="I11" s="79">
        <v>68760</v>
      </c>
      <c r="J11" s="80">
        <v>3.8</v>
      </c>
      <c r="K11" s="81"/>
      <c r="L11" s="82"/>
      <c r="N11" s="87"/>
      <c r="O11" s="87"/>
      <c r="Q11" s="87"/>
    </row>
    <row r="12" spans="1:17" ht="27.6" customHeight="1" x14ac:dyDescent="0.25">
      <c r="A12" s="149" t="s">
        <v>12</v>
      </c>
      <c r="B12" s="74">
        <v>1105.3499999999999</v>
      </c>
      <c r="C12" s="74">
        <v>158.91</v>
      </c>
      <c r="D12" s="75">
        <f t="shared" si="0"/>
        <v>946.43999999999994</v>
      </c>
      <c r="E12" s="76">
        <f>34+22+17+38</f>
        <v>111</v>
      </c>
      <c r="F12" s="77">
        <f t="shared" si="2"/>
        <v>29.72972972972973</v>
      </c>
      <c r="G12" s="76">
        <v>11</v>
      </c>
      <c r="H12" s="78">
        <f t="shared" si="1"/>
        <v>0.85623558149002577</v>
      </c>
      <c r="I12" s="79">
        <v>46530</v>
      </c>
      <c r="J12" s="80">
        <v>4.5999999999999996</v>
      </c>
      <c r="K12" s="81"/>
      <c r="L12" s="83"/>
    </row>
    <row r="13" spans="1:17" ht="27.6" customHeight="1" x14ac:dyDescent="0.25">
      <c r="A13" s="149" t="s">
        <v>13</v>
      </c>
      <c r="B13" s="74">
        <v>4146.1000000000004</v>
      </c>
      <c r="C13" s="74">
        <v>1901.65</v>
      </c>
      <c r="D13" s="75">
        <f t="shared" si="0"/>
        <v>2244.4500000000003</v>
      </c>
      <c r="E13" s="76">
        <f>64+63</f>
        <v>127</v>
      </c>
      <c r="F13" s="77">
        <f t="shared" si="2"/>
        <v>127.02702702702703</v>
      </c>
      <c r="G13" s="76">
        <v>47</v>
      </c>
      <c r="H13" s="78">
        <f t="shared" si="1"/>
        <v>0.54134005450905676</v>
      </c>
      <c r="I13" s="79">
        <v>172020</v>
      </c>
      <c r="J13" s="80">
        <v>8.3000000000000007</v>
      </c>
      <c r="K13" s="81"/>
      <c r="L13" s="83"/>
    </row>
    <row r="14" spans="1:17" ht="27.6" customHeight="1" x14ac:dyDescent="0.25">
      <c r="A14" s="148" t="s">
        <v>14</v>
      </c>
      <c r="B14" s="14">
        <v>9495.66</v>
      </c>
      <c r="C14" s="14">
        <v>3319.72</v>
      </c>
      <c r="D14" s="15">
        <f t="shared" si="0"/>
        <v>6175.9400000000005</v>
      </c>
      <c r="E14" s="16">
        <f>80+176+96</f>
        <v>352</v>
      </c>
      <c r="F14" s="19">
        <f t="shared" si="2"/>
        <v>305.40540540540542</v>
      </c>
      <c r="G14" s="16">
        <v>113</v>
      </c>
      <c r="H14" s="32">
        <f t="shared" si="1"/>
        <v>0.65039607568089008</v>
      </c>
      <c r="I14" s="17">
        <v>380810</v>
      </c>
      <c r="J14" s="18">
        <v>6.1</v>
      </c>
      <c r="K14" s="31"/>
      <c r="L14" s="28"/>
    </row>
    <row r="15" spans="1:17" ht="27.6" customHeight="1" x14ac:dyDescent="0.25">
      <c r="A15" s="148" t="s">
        <v>15</v>
      </c>
      <c r="B15" s="14">
        <v>3839.61</v>
      </c>
      <c r="C15" s="14">
        <v>1733.38</v>
      </c>
      <c r="D15" s="15">
        <f t="shared" si="0"/>
        <v>2106.23</v>
      </c>
      <c r="E15" s="16">
        <f>64+40+28+26+51+51</f>
        <v>260</v>
      </c>
      <c r="F15" s="19">
        <f t="shared" si="2"/>
        <v>118.91891891891892</v>
      </c>
      <c r="G15" s="16">
        <v>44</v>
      </c>
      <c r="H15" s="32">
        <f t="shared" si="1"/>
        <v>0.54855310825839076</v>
      </c>
      <c r="I15" s="17">
        <v>161040</v>
      </c>
      <c r="J15" s="18">
        <v>8.3000000000000007</v>
      </c>
      <c r="K15" s="31"/>
      <c r="L15" s="28"/>
    </row>
    <row r="16" spans="1:17" ht="27.6" customHeight="1" x14ac:dyDescent="0.25">
      <c r="A16" s="149" t="s">
        <v>16</v>
      </c>
      <c r="B16" s="74">
        <v>12646.13</v>
      </c>
      <c r="C16" s="74">
        <v>7351.7</v>
      </c>
      <c r="D16" s="75">
        <f t="shared" si="0"/>
        <v>5294.4299999999994</v>
      </c>
      <c r="E16" s="76">
        <f>21+30+33+46+46+36+30</f>
        <v>242</v>
      </c>
      <c r="F16" s="77">
        <f t="shared" si="2"/>
        <v>243.24324324324326</v>
      </c>
      <c r="G16" s="76">
        <v>90</v>
      </c>
      <c r="H16" s="78">
        <f t="shared" si="1"/>
        <v>0.41866009601356302</v>
      </c>
      <c r="I16" s="79">
        <v>303300</v>
      </c>
      <c r="J16" s="80">
        <v>5.6</v>
      </c>
      <c r="K16" s="81"/>
      <c r="L16" s="83"/>
    </row>
    <row r="17" spans="1:17" ht="27.6" customHeight="1" x14ac:dyDescent="0.25">
      <c r="A17" s="148" t="s">
        <v>17</v>
      </c>
      <c r="B17" s="14">
        <v>28280</v>
      </c>
      <c r="C17" s="14">
        <v>25018.92</v>
      </c>
      <c r="D17" s="15">
        <v>5178.42</v>
      </c>
      <c r="E17" s="16">
        <v>242</v>
      </c>
      <c r="F17" s="19">
        <f t="shared" si="2"/>
        <v>242.00000000000003</v>
      </c>
      <c r="G17" s="16">
        <v>89.54</v>
      </c>
      <c r="H17" s="32">
        <f t="shared" si="1"/>
        <v>0.18311244695898163</v>
      </c>
      <c r="I17" s="17">
        <v>301749.8</v>
      </c>
      <c r="J17" s="18">
        <v>5.7</v>
      </c>
      <c r="L17" s="28"/>
    </row>
    <row r="18" spans="1:17" ht="25.5" x14ac:dyDescent="0.25">
      <c r="A18" s="9" t="s">
        <v>0</v>
      </c>
      <c r="B18" s="10" t="s">
        <v>3</v>
      </c>
      <c r="C18" s="10" t="s">
        <v>4</v>
      </c>
      <c r="D18" s="10" t="s">
        <v>7</v>
      </c>
      <c r="E18" s="10" t="s">
        <v>19</v>
      </c>
      <c r="F18" s="10" t="s">
        <v>20</v>
      </c>
      <c r="G18" s="10" t="s">
        <v>9</v>
      </c>
      <c r="H18" s="11" t="s">
        <v>2</v>
      </c>
      <c r="I18" s="11" t="s">
        <v>5</v>
      </c>
      <c r="J18" s="12" t="s">
        <v>8</v>
      </c>
    </row>
    <row r="19" spans="1:17" ht="39" customHeight="1" x14ac:dyDescent="0.25">
      <c r="A19" s="50" t="s">
        <v>35</v>
      </c>
      <c r="B19" s="51">
        <f t="shared" ref="B19:G19" si="3">SUM(B10:B17)</f>
        <v>75393.319999999992</v>
      </c>
      <c r="C19" s="51">
        <f t="shared" si="3"/>
        <v>45223.47</v>
      </c>
      <c r="D19" s="51">
        <f t="shared" si="3"/>
        <v>32087.190000000002</v>
      </c>
      <c r="E19" s="52">
        <f t="shared" si="3"/>
        <v>1794</v>
      </c>
      <c r="F19" s="53">
        <f t="shared" si="3"/>
        <v>1502.8108108108111</v>
      </c>
      <c r="G19" s="52">
        <f t="shared" si="3"/>
        <v>556.04</v>
      </c>
      <c r="H19" s="54">
        <f>D19/B19</f>
        <v>0.42559725450477581</v>
      </c>
      <c r="I19" s="55">
        <f>SUM(I10:I17)</f>
        <v>1922859.8</v>
      </c>
      <c r="J19" s="56">
        <f>(I19/D19)/12</f>
        <v>4.9938407403909988</v>
      </c>
      <c r="K19" s="58"/>
      <c r="L19" s="59" t="s">
        <v>51</v>
      </c>
    </row>
    <row r="20" spans="1:17" ht="21.6" customHeight="1" x14ac:dyDescent="0.25">
      <c r="B20" s="57" t="s">
        <v>36</v>
      </c>
      <c r="C20" s="57" t="s">
        <v>36</v>
      </c>
      <c r="D20" s="57" t="s">
        <v>36</v>
      </c>
      <c r="E20" s="2"/>
      <c r="F20" s="2"/>
      <c r="G20" s="2"/>
      <c r="H20" s="5"/>
      <c r="I20" s="8"/>
      <c r="J20" s="3"/>
    </row>
    <row r="21" spans="1:17" ht="32.450000000000003" customHeight="1" x14ac:dyDescent="0.25">
      <c r="A21" s="61"/>
      <c r="B21" s="62"/>
      <c r="C21" s="62"/>
      <c r="D21" s="63"/>
      <c r="E21" s="64"/>
      <c r="F21" s="65"/>
      <c r="G21" s="64"/>
      <c r="H21" s="66"/>
      <c r="I21" s="67"/>
      <c r="J21" s="68"/>
      <c r="K21" s="69"/>
      <c r="L21" s="70"/>
    </row>
    <row r="22" spans="1:17" ht="32.450000000000003" customHeight="1" x14ac:dyDescent="0.25">
      <c r="A22" s="71" t="s">
        <v>41</v>
      </c>
    </row>
    <row r="23" spans="1:17" s="4" customFormat="1" ht="39" customHeight="1" x14ac:dyDescent="0.25">
      <c r="A23" s="9" t="s">
        <v>0</v>
      </c>
      <c r="B23" s="10" t="s">
        <v>3</v>
      </c>
      <c r="C23" s="10" t="s">
        <v>4</v>
      </c>
      <c r="D23" s="10" t="s">
        <v>7</v>
      </c>
      <c r="E23" s="10" t="s">
        <v>19</v>
      </c>
      <c r="F23" s="10" t="s">
        <v>20</v>
      </c>
      <c r="G23" s="10" t="s">
        <v>9</v>
      </c>
      <c r="H23" s="11" t="s">
        <v>2</v>
      </c>
      <c r="I23" s="11" t="s">
        <v>5</v>
      </c>
      <c r="J23" s="12" t="s">
        <v>8</v>
      </c>
      <c r="L23" s="20" t="s">
        <v>21</v>
      </c>
      <c r="N23" s="86"/>
      <c r="O23" s="86"/>
      <c r="Q23" s="86"/>
    </row>
    <row r="24" spans="1:17" ht="38.25" x14ac:dyDescent="0.25">
      <c r="A24" s="84" t="s">
        <v>42</v>
      </c>
      <c r="B24" s="14">
        <v>2978.22</v>
      </c>
      <c r="C24" s="14">
        <v>381.32</v>
      </c>
      <c r="D24" s="15">
        <f t="shared" si="0"/>
        <v>2596.8999999999996</v>
      </c>
      <c r="E24" s="16">
        <v>72</v>
      </c>
      <c r="F24" s="19">
        <v>72</v>
      </c>
      <c r="G24" s="16">
        <v>27</v>
      </c>
      <c r="H24" s="32">
        <f t="shared" si="1"/>
        <v>0.87196379045201489</v>
      </c>
      <c r="I24" s="17">
        <v>103140</v>
      </c>
      <c r="J24" s="18">
        <v>3.7</v>
      </c>
      <c r="L24" s="28" t="s">
        <v>44</v>
      </c>
    </row>
    <row r="25" spans="1:17" ht="51" x14ac:dyDescent="0.25">
      <c r="A25" s="84" t="s">
        <v>54</v>
      </c>
      <c r="B25" s="14">
        <v>26652.71</v>
      </c>
      <c r="C25" s="14">
        <v>13142.71</v>
      </c>
      <c r="D25" s="15">
        <f t="shared" si="0"/>
        <v>13510</v>
      </c>
      <c r="E25" s="16">
        <v>951</v>
      </c>
      <c r="F25" s="19">
        <v>951</v>
      </c>
      <c r="G25" s="16">
        <v>352</v>
      </c>
      <c r="H25" s="32">
        <f t="shared" si="1"/>
        <v>0.50689029370746919</v>
      </c>
      <c r="I25" s="17">
        <v>1344261.92</v>
      </c>
      <c r="J25" s="18">
        <v>8.4</v>
      </c>
      <c r="L25" s="28" t="s">
        <v>45</v>
      </c>
    </row>
    <row r="26" spans="1:17" ht="38.25" x14ac:dyDescent="0.25">
      <c r="A26" s="84" t="s">
        <v>46</v>
      </c>
      <c r="B26" s="14">
        <v>40100.17</v>
      </c>
      <c r="C26" s="14">
        <v>27583.166666666668</v>
      </c>
      <c r="D26" s="15">
        <f t="shared" si="0"/>
        <v>12517.00333333333</v>
      </c>
      <c r="E26" s="16">
        <v>594</v>
      </c>
      <c r="F26" s="19">
        <v>594</v>
      </c>
      <c r="G26" s="16">
        <v>220</v>
      </c>
      <c r="H26" s="32">
        <f t="shared" si="1"/>
        <v>0.31214339822831999</v>
      </c>
      <c r="I26" s="17">
        <v>740658.6</v>
      </c>
      <c r="J26" s="18">
        <v>5.6</v>
      </c>
      <c r="L26" s="28" t="s">
        <v>47</v>
      </c>
    </row>
    <row r="27" spans="1:17" ht="38.25" x14ac:dyDescent="0.25">
      <c r="A27" s="84" t="s">
        <v>48</v>
      </c>
      <c r="B27" s="89">
        <f>B13</f>
        <v>4146.1000000000004</v>
      </c>
      <c r="C27" s="89">
        <f>B27-2912.64</f>
        <v>1233.4600000000005</v>
      </c>
      <c r="D27" s="90">
        <f>B27*H27</f>
        <v>2912.6352500000003</v>
      </c>
      <c r="E27" s="91">
        <v>165</v>
      </c>
      <c r="F27" s="92">
        <v>165</v>
      </c>
      <c r="G27" s="91">
        <v>61</v>
      </c>
      <c r="H27" s="93">
        <v>0.70250000000000001</v>
      </c>
      <c r="I27" s="94">
        <v>223443</v>
      </c>
      <c r="J27" s="98">
        <f>(I27/D27)/12</f>
        <v>6.3929220110894418</v>
      </c>
      <c r="K27" s="95"/>
      <c r="L27" s="96" t="s">
        <v>49</v>
      </c>
    </row>
    <row r="28" spans="1:17" ht="37.9" customHeight="1" x14ac:dyDescent="0.25">
      <c r="A28" s="72" t="s">
        <v>14</v>
      </c>
      <c r="B28" s="14">
        <v>9495.66</v>
      </c>
      <c r="C28" s="14">
        <v>3319.72</v>
      </c>
      <c r="D28" s="15">
        <f>B28-C28</f>
        <v>6175.9400000000005</v>
      </c>
      <c r="E28" s="16">
        <f>80+176+96</f>
        <v>352</v>
      </c>
      <c r="F28" s="19">
        <f>G28/0.37</f>
        <v>305.40540540540542</v>
      </c>
      <c r="G28" s="16">
        <v>113</v>
      </c>
      <c r="H28" s="32">
        <f>D28/B28</f>
        <v>0.65039607568089008</v>
      </c>
      <c r="I28" s="17">
        <v>380810</v>
      </c>
      <c r="J28" s="18">
        <v>6.1</v>
      </c>
      <c r="L28" s="28" t="s">
        <v>50</v>
      </c>
    </row>
    <row r="29" spans="1:17" ht="25.5" x14ac:dyDescent="0.25">
      <c r="A29" s="9" t="s">
        <v>0</v>
      </c>
      <c r="B29" s="10" t="s">
        <v>3</v>
      </c>
      <c r="C29" s="10" t="s">
        <v>4</v>
      </c>
      <c r="D29" s="10" t="s">
        <v>7</v>
      </c>
      <c r="E29" s="10" t="s">
        <v>19</v>
      </c>
      <c r="F29" s="10" t="s">
        <v>20</v>
      </c>
      <c r="G29" s="10" t="s">
        <v>9</v>
      </c>
      <c r="H29" s="11" t="s">
        <v>2</v>
      </c>
      <c r="I29" s="11" t="s">
        <v>5</v>
      </c>
      <c r="J29" s="12" t="s">
        <v>8</v>
      </c>
    </row>
    <row r="30" spans="1:17" ht="38.25" x14ac:dyDescent="0.25">
      <c r="A30" s="50" t="s">
        <v>35</v>
      </c>
      <c r="B30" s="51">
        <f>SUM(B24:B28)</f>
        <v>83372.860000000015</v>
      </c>
      <c r="C30" s="51">
        <f>SUM(C24:C28)</f>
        <v>45660.376666666671</v>
      </c>
      <c r="D30" s="51">
        <f>SUM(D24:D28)</f>
        <v>37712.47858333333</v>
      </c>
      <c r="E30" s="52">
        <f>SUM(E24:E28)-E12</f>
        <v>2023</v>
      </c>
      <c r="F30" s="53">
        <f>SUM(F24:F28)</f>
        <v>2087.4054054054054</v>
      </c>
      <c r="G30" s="52">
        <f>SUM(G24:G28)</f>
        <v>773</v>
      </c>
      <c r="H30" s="54">
        <f>D30/B30</f>
        <v>0.45233519137202832</v>
      </c>
      <c r="I30" s="55">
        <f>SUM(I24:I28)</f>
        <v>2792313.52</v>
      </c>
      <c r="J30" s="56">
        <f>(I30/D30)/12</f>
        <v>6.1701803242433853</v>
      </c>
      <c r="K30" s="58"/>
      <c r="L30" s="59" t="s">
        <v>51</v>
      </c>
    </row>
    <row r="31" spans="1:17" ht="21.6" customHeight="1" x14ac:dyDescent="0.25">
      <c r="B31" s="57" t="s">
        <v>36</v>
      </c>
      <c r="C31" s="57" t="s">
        <v>36</v>
      </c>
      <c r="D31" s="57" t="s">
        <v>36</v>
      </c>
      <c r="E31" s="2"/>
      <c r="F31" s="2"/>
      <c r="G31" s="2"/>
      <c r="H31" s="5"/>
      <c r="I31" s="8"/>
      <c r="J31" s="3"/>
    </row>
    <row r="32" spans="1:17" ht="41.45" customHeight="1" x14ac:dyDescent="0.25">
      <c r="A32" s="46"/>
      <c r="B32" s="6"/>
      <c r="C32" s="6"/>
      <c r="D32" s="7"/>
      <c r="E32" s="2"/>
      <c r="F32" s="45"/>
      <c r="G32" s="2"/>
      <c r="H32" s="5"/>
      <c r="I32" s="8"/>
      <c r="J32" s="3"/>
    </row>
    <row r="33" spans="1:17" ht="32.450000000000003" customHeight="1" x14ac:dyDescent="0.25">
      <c r="A33" s="71" t="s">
        <v>52</v>
      </c>
    </row>
    <row r="34" spans="1:17" s="4" customFormat="1" ht="39" customHeight="1" x14ac:dyDescent="0.25">
      <c r="A34" s="9" t="s">
        <v>0</v>
      </c>
      <c r="B34" s="10" t="s">
        <v>3</v>
      </c>
      <c r="C34" s="10" t="s">
        <v>4</v>
      </c>
      <c r="D34" s="10" t="s">
        <v>7</v>
      </c>
      <c r="E34" s="10" t="s">
        <v>19</v>
      </c>
      <c r="F34" s="10" t="s">
        <v>20</v>
      </c>
      <c r="G34" s="10" t="s">
        <v>9</v>
      </c>
      <c r="H34" s="11" t="s">
        <v>2</v>
      </c>
      <c r="I34" s="11" t="s">
        <v>5</v>
      </c>
      <c r="J34" s="12" t="s">
        <v>8</v>
      </c>
      <c r="L34" s="154"/>
      <c r="N34" s="86"/>
      <c r="O34" s="86"/>
      <c r="Q34" s="86"/>
    </row>
    <row r="35" spans="1:17" ht="30" x14ac:dyDescent="0.25">
      <c r="A35" s="99" t="s">
        <v>42</v>
      </c>
      <c r="B35" s="100">
        <v>2978.22</v>
      </c>
      <c r="C35" s="100">
        <v>381.32</v>
      </c>
      <c r="D35" s="101">
        <f>B35-C35</f>
        <v>2596.8999999999996</v>
      </c>
      <c r="E35" s="102">
        <v>72</v>
      </c>
      <c r="F35" s="103">
        <v>72</v>
      </c>
      <c r="G35" s="102">
        <v>27</v>
      </c>
      <c r="H35" s="104">
        <f>D35/B35</f>
        <v>0.87196379045201489</v>
      </c>
      <c r="I35" s="105">
        <v>103140</v>
      </c>
      <c r="J35" s="106">
        <v>3.7</v>
      </c>
      <c r="L35" s="151"/>
    </row>
    <row r="36" spans="1:17" s="69" customFormat="1" ht="6" customHeight="1" x14ac:dyDescent="0.25">
      <c r="A36" s="114"/>
      <c r="B36" s="115"/>
      <c r="C36" s="115"/>
      <c r="D36" s="116"/>
      <c r="E36" s="117"/>
      <c r="F36" s="118"/>
      <c r="G36" s="117"/>
      <c r="H36" s="119"/>
      <c r="I36" s="120"/>
      <c r="J36" s="121"/>
      <c r="L36" s="151"/>
      <c r="N36" s="122"/>
      <c r="O36" s="122"/>
      <c r="Q36" s="122"/>
    </row>
    <row r="37" spans="1:17" s="43" customFormat="1" x14ac:dyDescent="0.25">
      <c r="A37" s="138" t="s">
        <v>11</v>
      </c>
      <c r="B37" s="131">
        <v>1872.87</v>
      </c>
      <c r="C37" s="131">
        <v>222.42</v>
      </c>
      <c r="D37" s="132">
        <f>B37-C37</f>
        <v>1650.4499999999998</v>
      </c>
      <c r="E37" s="133">
        <f>36+36</f>
        <v>72</v>
      </c>
      <c r="F37" s="134">
        <f>G37/0.37</f>
        <v>48.648648648648653</v>
      </c>
      <c r="G37" s="133">
        <v>18</v>
      </c>
      <c r="H37" s="135">
        <f>D37/B37</f>
        <v>0.88124108987810146</v>
      </c>
      <c r="I37" s="136">
        <v>68760</v>
      </c>
      <c r="J37" s="137">
        <v>3.8</v>
      </c>
      <c r="K37" s="81"/>
      <c r="L37" s="152"/>
      <c r="N37" s="87"/>
      <c r="O37" s="87"/>
      <c r="Q37" s="87"/>
    </row>
    <row r="38" spans="1:17" x14ac:dyDescent="0.25">
      <c r="A38" s="138" t="s">
        <v>12</v>
      </c>
      <c r="B38" s="131">
        <v>1105.3499999999999</v>
      </c>
      <c r="C38" s="131">
        <v>158.91</v>
      </c>
      <c r="D38" s="132">
        <f>B38-C38</f>
        <v>946.43999999999994</v>
      </c>
      <c r="E38" s="133">
        <f>34+22+17+38</f>
        <v>111</v>
      </c>
      <c r="F38" s="134">
        <f>G38/0.37</f>
        <v>29.72972972972973</v>
      </c>
      <c r="G38" s="133">
        <v>11</v>
      </c>
      <c r="H38" s="135">
        <f>D38/B38</f>
        <v>0.85623558149002577</v>
      </c>
      <c r="I38" s="136">
        <v>46530</v>
      </c>
      <c r="J38" s="137">
        <v>4.5999999999999996</v>
      </c>
      <c r="K38" s="81"/>
      <c r="L38" s="153"/>
    </row>
    <row r="39" spans="1:17" ht="27.6" customHeight="1" x14ac:dyDescent="0.25">
      <c r="A39" s="146" t="s">
        <v>53</v>
      </c>
      <c r="B39" s="139">
        <f t="shared" ref="B39:G39" si="4">SUM(B37:B38)</f>
        <v>2978.22</v>
      </c>
      <c r="C39" s="139">
        <f t="shared" si="4"/>
        <v>381.33</v>
      </c>
      <c r="D39" s="140">
        <f t="shared" si="4"/>
        <v>2596.89</v>
      </c>
      <c r="E39" s="141">
        <f t="shared" si="4"/>
        <v>183</v>
      </c>
      <c r="F39" s="142">
        <f t="shared" si="4"/>
        <v>78.378378378378386</v>
      </c>
      <c r="G39" s="141">
        <f t="shared" si="4"/>
        <v>29</v>
      </c>
      <c r="H39" s="143">
        <f>D39/B39</f>
        <v>0.87196043274170476</v>
      </c>
      <c r="I39" s="144">
        <f>SUM(I37:I38)</f>
        <v>115290</v>
      </c>
      <c r="J39" s="145">
        <f>(I39/D39)/12</f>
        <v>3.6996176195372161</v>
      </c>
      <c r="L39" s="151"/>
    </row>
    <row r="40" spans="1:17" ht="15.75" x14ac:dyDescent="0.25">
      <c r="A40" s="84"/>
      <c r="B40" s="14"/>
      <c r="C40" s="14"/>
      <c r="D40" s="15"/>
      <c r="E40" s="16"/>
      <c r="F40" s="19"/>
      <c r="G40" s="16"/>
      <c r="H40" s="32"/>
      <c r="I40" s="17"/>
      <c r="J40" s="18"/>
      <c r="L40" s="151"/>
    </row>
    <row r="41" spans="1:17" ht="30" x14ac:dyDescent="0.25">
      <c r="A41" s="99" t="s">
        <v>43</v>
      </c>
      <c r="B41" s="100">
        <v>26652.71</v>
      </c>
      <c r="C41" s="100">
        <v>13142.71</v>
      </c>
      <c r="D41" s="101">
        <f>B41-C41</f>
        <v>13510</v>
      </c>
      <c r="E41" s="102">
        <v>951</v>
      </c>
      <c r="F41" s="103">
        <v>951</v>
      </c>
      <c r="G41" s="102">
        <v>352</v>
      </c>
      <c r="H41" s="104">
        <f>D41/B41</f>
        <v>0.50689029370746919</v>
      </c>
      <c r="I41" s="112">
        <v>1344261.92</v>
      </c>
      <c r="J41" s="147">
        <v>8.4</v>
      </c>
      <c r="L41" s="151"/>
    </row>
    <row r="42" spans="1:17" s="69" customFormat="1" ht="5.45" customHeight="1" x14ac:dyDescent="0.25">
      <c r="A42" s="114"/>
      <c r="B42" s="115"/>
      <c r="C42" s="115"/>
      <c r="D42" s="116"/>
      <c r="E42" s="117"/>
      <c r="F42" s="118"/>
      <c r="G42" s="117"/>
      <c r="H42" s="119"/>
      <c r="I42" s="120"/>
      <c r="J42" s="121"/>
      <c r="L42" s="151"/>
      <c r="N42" s="122"/>
      <c r="O42" s="122"/>
      <c r="Q42" s="122"/>
    </row>
    <row r="43" spans="1:17" s="43" customFormat="1" x14ac:dyDescent="0.25">
      <c r="A43" s="138" t="s">
        <v>10</v>
      </c>
      <c r="B43" s="131">
        <v>14007.6</v>
      </c>
      <c r="C43" s="131">
        <v>5516.77</v>
      </c>
      <c r="D43" s="132">
        <f>B43-C43</f>
        <v>8490.83</v>
      </c>
      <c r="E43" s="133">
        <v>388</v>
      </c>
      <c r="F43" s="134">
        <f>G43/0.37</f>
        <v>387.83783783783787</v>
      </c>
      <c r="G43" s="133">
        <v>143.5</v>
      </c>
      <c r="H43" s="135">
        <f>D43/B43</f>
        <v>0.606158799508838</v>
      </c>
      <c r="I43" s="136">
        <v>488650</v>
      </c>
      <c r="J43" s="137">
        <v>5.6</v>
      </c>
      <c r="K43" s="81"/>
      <c r="L43" s="152"/>
      <c r="N43" s="87"/>
      <c r="O43" s="87"/>
      <c r="Q43" s="87"/>
    </row>
    <row r="44" spans="1:17" x14ac:dyDescent="0.25">
      <c r="A44" s="138" t="s">
        <v>16</v>
      </c>
      <c r="B44" s="131">
        <v>12646.13</v>
      </c>
      <c r="C44" s="131">
        <v>7351.7</v>
      </c>
      <c r="D44" s="132">
        <f>B44-C44</f>
        <v>5294.4299999999994</v>
      </c>
      <c r="E44" s="133">
        <f>21+30+33+46+46+36+30</f>
        <v>242</v>
      </c>
      <c r="F44" s="134">
        <f>G44/0.37</f>
        <v>243.24324324324326</v>
      </c>
      <c r="G44" s="133">
        <v>90</v>
      </c>
      <c r="H44" s="135">
        <f>D44/B44</f>
        <v>0.41866009601356302</v>
      </c>
      <c r="I44" s="136">
        <v>303300</v>
      </c>
      <c r="J44" s="137">
        <v>5.6</v>
      </c>
      <c r="K44" s="81"/>
      <c r="L44" s="153"/>
    </row>
    <row r="45" spans="1:17" ht="27.6" customHeight="1" x14ac:dyDescent="0.25">
      <c r="A45" s="146" t="s">
        <v>53</v>
      </c>
      <c r="B45" s="139">
        <f t="shared" ref="B45:G45" si="5">SUM(B43:B44)</f>
        <v>26653.73</v>
      </c>
      <c r="C45" s="139">
        <f t="shared" si="5"/>
        <v>12868.470000000001</v>
      </c>
      <c r="D45" s="140">
        <f t="shared" si="5"/>
        <v>13785.259999999998</v>
      </c>
      <c r="E45" s="141">
        <f t="shared" si="5"/>
        <v>630</v>
      </c>
      <c r="F45" s="142">
        <f t="shared" si="5"/>
        <v>631.08108108108115</v>
      </c>
      <c r="G45" s="141">
        <f t="shared" si="5"/>
        <v>233.5</v>
      </c>
      <c r="H45" s="143">
        <f>D45/B45</f>
        <v>0.5171981557553107</v>
      </c>
      <c r="I45" s="144">
        <f>SUM(I43:I44)</f>
        <v>791950</v>
      </c>
      <c r="J45" s="145">
        <f>(I45/D45)/12</f>
        <v>4.7874202832107153</v>
      </c>
      <c r="L45" s="151"/>
    </row>
    <row r="46" spans="1:17" ht="15.75" x14ac:dyDescent="0.25">
      <c r="A46" s="84"/>
      <c r="B46" s="14"/>
      <c r="C46" s="14"/>
      <c r="D46" s="15"/>
      <c r="E46" s="16"/>
      <c r="F46" s="19"/>
      <c r="G46" s="16"/>
      <c r="H46" s="32"/>
      <c r="I46" s="17"/>
      <c r="J46" s="18"/>
      <c r="L46" s="151"/>
    </row>
    <row r="47" spans="1:17" ht="30" x14ac:dyDescent="0.25">
      <c r="A47" s="99" t="s">
        <v>46</v>
      </c>
      <c r="B47" s="100">
        <v>40100.17</v>
      </c>
      <c r="C47" s="100">
        <v>27583.166666666668</v>
      </c>
      <c r="D47" s="101">
        <f>B47-C47</f>
        <v>12517.00333333333</v>
      </c>
      <c r="E47" s="102">
        <v>594</v>
      </c>
      <c r="F47" s="103">
        <v>594</v>
      </c>
      <c r="G47" s="102">
        <v>220</v>
      </c>
      <c r="H47" s="104">
        <f>D47/B47</f>
        <v>0.31214339822831999</v>
      </c>
      <c r="I47" s="112">
        <v>740658.6</v>
      </c>
      <c r="J47" s="147">
        <v>5.6</v>
      </c>
      <c r="L47" s="151"/>
    </row>
    <row r="48" spans="1:17" s="69" customFormat="1" ht="6" customHeight="1" x14ac:dyDescent="0.25">
      <c r="A48" s="114"/>
      <c r="B48" s="115"/>
      <c r="C48" s="115"/>
      <c r="D48" s="116"/>
      <c r="E48" s="117"/>
      <c r="F48" s="118"/>
      <c r="G48" s="117"/>
      <c r="H48" s="119"/>
      <c r="I48" s="120"/>
      <c r="J48" s="121"/>
      <c r="L48" s="151"/>
      <c r="N48" s="122"/>
      <c r="O48" s="122"/>
      <c r="Q48" s="122"/>
    </row>
    <row r="49" spans="1:17" s="43" customFormat="1" x14ac:dyDescent="0.25">
      <c r="A49" s="138" t="s">
        <v>17</v>
      </c>
      <c r="B49" s="131">
        <v>28280</v>
      </c>
      <c r="C49" s="131">
        <v>25018.92</v>
      </c>
      <c r="D49" s="132">
        <v>5178.42</v>
      </c>
      <c r="E49" s="133">
        <v>242</v>
      </c>
      <c r="F49" s="134">
        <f>G49/0.37</f>
        <v>242.00000000000003</v>
      </c>
      <c r="G49" s="133">
        <v>89.54</v>
      </c>
      <c r="H49" s="135">
        <f>D49/B49</f>
        <v>0.18311244695898163</v>
      </c>
      <c r="I49" s="136">
        <v>301749.8</v>
      </c>
      <c r="J49" s="137">
        <v>5.7</v>
      </c>
      <c r="K49" s="81"/>
      <c r="L49" s="152"/>
      <c r="N49" s="87"/>
      <c r="O49" s="87"/>
      <c r="Q49" s="87"/>
    </row>
    <row r="50" spans="1:17" x14ac:dyDescent="0.25">
      <c r="A50" s="138" t="s">
        <v>14</v>
      </c>
      <c r="B50" s="131">
        <v>9495.66</v>
      </c>
      <c r="C50" s="131">
        <v>3319.72</v>
      </c>
      <c r="D50" s="132">
        <f>B50-C50</f>
        <v>6175.9400000000005</v>
      </c>
      <c r="E50" s="133">
        <f>80+176+96</f>
        <v>352</v>
      </c>
      <c r="F50" s="134">
        <f>G50/0.37</f>
        <v>305.40540540540542</v>
      </c>
      <c r="G50" s="133">
        <v>113</v>
      </c>
      <c r="H50" s="135">
        <f>D50/B50</f>
        <v>0.65039607568089008</v>
      </c>
      <c r="I50" s="136">
        <v>380810</v>
      </c>
      <c r="J50" s="137">
        <v>6.1</v>
      </c>
      <c r="K50" s="81"/>
      <c r="L50" s="153"/>
    </row>
    <row r="51" spans="1:17" ht="27.6" customHeight="1" x14ac:dyDescent="0.25">
      <c r="A51" s="146" t="s">
        <v>53</v>
      </c>
      <c r="B51" s="139">
        <f t="shared" ref="B51:G51" si="6">SUM(B49:B50)</f>
        <v>37775.660000000003</v>
      </c>
      <c r="C51" s="139">
        <f t="shared" si="6"/>
        <v>28338.639999999999</v>
      </c>
      <c r="D51" s="140">
        <f t="shared" si="6"/>
        <v>11354.36</v>
      </c>
      <c r="E51" s="141">
        <f t="shared" si="6"/>
        <v>594</v>
      </c>
      <c r="F51" s="142">
        <f t="shared" si="6"/>
        <v>547.40540540540542</v>
      </c>
      <c r="G51" s="141">
        <f t="shared" si="6"/>
        <v>202.54000000000002</v>
      </c>
      <c r="H51" s="143">
        <f>D51/B51</f>
        <v>0.30057343802861419</v>
      </c>
      <c r="I51" s="144">
        <f>SUM(I49:I50)</f>
        <v>682559.8</v>
      </c>
      <c r="J51" s="145">
        <f>(I51/D51)/12</f>
        <v>5.00952791115777</v>
      </c>
      <c r="L51" s="151"/>
    </row>
    <row r="52" spans="1:17" ht="15.75" hidden="1" x14ac:dyDescent="0.25">
      <c r="A52" s="84"/>
      <c r="B52" s="14"/>
      <c r="C52" s="14"/>
      <c r="D52" s="15"/>
      <c r="E52" s="16"/>
      <c r="F52" s="19"/>
      <c r="G52" s="16"/>
      <c r="H52" s="32"/>
      <c r="I52" s="17"/>
      <c r="J52" s="18"/>
      <c r="L52" s="150"/>
    </row>
    <row r="53" spans="1:17" ht="15.75" hidden="1" x14ac:dyDescent="0.25">
      <c r="A53" s="99"/>
      <c r="B53" s="107"/>
      <c r="C53" s="107"/>
      <c r="D53" s="108"/>
      <c r="E53" s="109"/>
      <c r="F53" s="110"/>
      <c r="G53" s="109"/>
      <c r="H53" s="111"/>
      <c r="I53" s="112"/>
      <c r="J53" s="113"/>
      <c r="K53" s="95"/>
      <c r="L53" s="96"/>
    </row>
    <row r="54" spans="1:17" s="69" customFormat="1" ht="6" hidden="1" customHeight="1" x14ac:dyDescent="0.25">
      <c r="A54" s="114"/>
      <c r="B54" s="123"/>
      <c r="C54" s="123"/>
      <c r="D54" s="124"/>
      <c r="E54" s="125"/>
      <c r="F54" s="126"/>
      <c r="G54" s="125"/>
      <c r="H54" s="127"/>
      <c r="I54" s="128"/>
      <c r="J54" s="129"/>
      <c r="K54" s="130"/>
      <c r="L54" s="96"/>
      <c r="N54" s="122"/>
      <c r="O54" s="122"/>
      <c r="Q54" s="122"/>
    </row>
    <row r="55" spans="1:17" ht="15.75" hidden="1" x14ac:dyDescent="0.25">
      <c r="A55" s="84"/>
      <c r="B55" s="89"/>
      <c r="C55" s="89"/>
      <c r="D55" s="90"/>
      <c r="E55" s="91"/>
      <c r="F55" s="92"/>
      <c r="G55" s="91"/>
      <c r="H55" s="93"/>
      <c r="I55" s="94"/>
      <c r="J55" s="98"/>
      <c r="K55" s="95"/>
      <c r="L55" s="96"/>
    </row>
    <row r="56" spans="1:17" ht="15.75" hidden="1" x14ac:dyDescent="0.25">
      <c r="A56" s="84"/>
      <c r="B56" s="89"/>
      <c r="C56" s="89"/>
      <c r="D56" s="90"/>
      <c r="E56" s="91"/>
      <c r="F56" s="92"/>
      <c r="G56" s="91"/>
      <c r="H56" s="93"/>
      <c r="I56" s="94"/>
      <c r="J56" s="98"/>
      <c r="K56" s="95"/>
      <c r="L56" s="96"/>
    </row>
    <row r="57" spans="1:17" ht="15.75" hidden="1" x14ac:dyDescent="0.25">
      <c r="A57" s="84"/>
      <c r="B57" s="89"/>
      <c r="C57" s="89"/>
      <c r="D57" s="90"/>
      <c r="E57" s="91"/>
      <c r="F57" s="92"/>
      <c r="G57" s="91"/>
      <c r="H57" s="93"/>
      <c r="I57" s="94"/>
      <c r="J57" s="98"/>
      <c r="K57" s="95"/>
      <c r="L57" s="96"/>
    </row>
    <row r="58" spans="1:17" ht="15.75" hidden="1" x14ac:dyDescent="0.25">
      <c r="A58" s="84"/>
      <c r="B58" s="89"/>
      <c r="C58" s="89"/>
      <c r="D58" s="90"/>
      <c r="E58" s="91"/>
      <c r="F58" s="92"/>
      <c r="G58" s="91"/>
      <c r="H58" s="93"/>
      <c r="I58" s="94"/>
      <c r="J58" s="98"/>
      <c r="K58" s="95"/>
      <c r="L58" s="96"/>
    </row>
    <row r="59" spans="1:17" ht="38.25" hidden="1" x14ac:dyDescent="0.25">
      <c r="A59" s="50" t="s">
        <v>35</v>
      </c>
      <c r="B59" s="51">
        <f>SUM(B53:B57)</f>
        <v>0</v>
      </c>
      <c r="C59" s="51">
        <f>SUM(C53:C57)</f>
        <v>0</v>
      </c>
      <c r="D59" s="51">
        <f>SUM(D53:D57)</f>
        <v>0</v>
      </c>
      <c r="E59" s="52">
        <f>SUM(E53:E57)-E41</f>
        <v>-951</v>
      </c>
      <c r="F59" s="53">
        <f>SUM(F53:F57)</f>
        <v>0</v>
      </c>
      <c r="G59" s="52">
        <f>SUM(G53:G57)</f>
        <v>0</v>
      </c>
      <c r="H59" s="54" t="e">
        <f>D59/B59</f>
        <v>#DIV/0!</v>
      </c>
      <c r="I59" s="55">
        <f>SUM(I53:I57)</f>
        <v>0</v>
      </c>
      <c r="J59" s="56" t="e">
        <f>(I59/D59)/12</f>
        <v>#DIV/0!</v>
      </c>
      <c r="K59" s="58"/>
      <c r="L59" s="59" t="s">
        <v>51</v>
      </c>
    </row>
    <row r="60" spans="1:17" ht="21.6" customHeight="1" x14ac:dyDescent="0.25">
      <c r="B60" s="57" t="s">
        <v>36</v>
      </c>
      <c r="C60" s="57" t="s">
        <v>36</v>
      </c>
      <c r="D60" s="57" t="s">
        <v>36</v>
      </c>
      <c r="E60" s="2"/>
      <c r="F60" s="2"/>
      <c r="G60" s="2"/>
      <c r="H60" s="5"/>
      <c r="I60" s="8"/>
      <c r="J60" s="3"/>
    </row>
    <row r="62" spans="1:17" ht="26.25" x14ac:dyDescent="0.4">
      <c r="H62" s="49"/>
      <c r="I62" s="49"/>
      <c r="J62" s="60" t="s">
        <v>31</v>
      </c>
    </row>
    <row r="63" spans="1:17" ht="15.75" x14ac:dyDescent="0.25">
      <c r="H63" s="5"/>
      <c r="I63" s="8"/>
      <c r="J63" s="48" t="s">
        <v>32</v>
      </c>
    </row>
    <row r="64" spans="1:17" x14ac:dyDescent="0.25">
      <c r="J64" s="47" t="s">
        <v>33</v>
      </c>
    </row>
    <row r="65" spans="8:10" ht="15.75" x14ac:dyDescent="0.25">
      <c r="H65" s="5"/>
      <c r="I65" s="8"/>
      <c r="J65" s="47" t="s">
        <v>34</v>
      </c>
    </row>
  </sheetData>
  <mergeCells count="1">
    <mergeCell ref="A1:L1"/>
  </mergeCells>
  <printOptions horizontalCentered="1"/>
  <pageMargins left="0.31496062992125984" right="0.31496062992125984" top="0.78740157480314965" bottom="0.78740157480314965" header="0.11811023622047245" footer="0.11811023622047245"/>
  <pageSetup paperSize="188" scale="58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76"/>
  <sheetViews>
    <sheetView showGridLines="0" workbookViewId="0">
      <selection activeCell="D27" sqref="D27"/>
    </sheetView>
  </sheetViews>
  <sheetFormatPr defaultColWidth="8.85546875" defaultRowHeight="15" x14ac:dyDescent="0.25"/>
  <cols>
    <col min="1" max="1" width="32.7109375" style="1" customWidth="1"/>
    <col min="2" max="3" width="16" style="1" customWidth="1"/>
    <col min="4" max="4" width="18.7109375" style="1" bestFit="1" customWidth="1"/>
    <col min="5" max="5" width="21.7109375" style="1" bestFit="1" customWidth="1"/>
    <col min="6" max="6" width="21.7109375" style="1" customWidth="1"/>
    <col min="7" max="7" width="16.7109375" style="1" bestFit="1" customWidth="1"/>
    <col min="8" max="8" width="10.42578125" style="1" bestFit="1" customWidth="1"/>
    <col min="9" max="9" width="16.85546875" style="1" customWidth="1"/>
    <col min="10" max="10" width="18.5703125" style="1" bestFit="1" customWidth="1"/>
    <col min="11" max="11" width="1.140625" style="1" customWidth="1"/>
    <col min="12" max="12" width="50" style="1" hidden="1" customWidth="1"/>
    <col min="13" max="13" width="8.85546875" style="1"/>
    <col min="14" max="15" width="15.5703125" style="85" bestFit="1" customWidth="1"/>
    <col min="16" max="16" width="8.85546875" style="1"/>
    <col min="17" max="17" width="15.5703125" style="85" bestFit="1" customWidth="1"/>
    <col min="18" max="16384" width="8.85546875" style="1"/>
  </cols>
  <sheetData>
    <row r="1" spans="1:17" ht="33.75" x14ac:dyDescent="0.25">
      <c r="A1" s="216" t="s">
        <v>1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3" spans="1:17" hidden="1" x14ac:dyDescent="0.25"/>
    <row r="4" spans="1:17" ht="30.6" hidden="1" customHeight="1" x14ac:dyDescent="0.25">
      <c r="A4" s="71" t="s">
        <v>38</v>
      </c>
    </row>
    <row r="5" spans="1:17" s="4" customFormat="1" ht="39" hidden="1" customHeight="1" x14ac:dyDescent="0.25">
      <c r="A5" s="9" t="s">
        <v>0</v>
      </c>
      <c r="B5" s="10" t="s">
        <v>3</v>
      </c>
      <c r="C5" s="10" t="s">
        <v>4</v>
      </c>
      <c r="D5" s="10" t="s">
        <v>7</v>
      </c>
      <c r="E5" s="10" t="s">
        <v>19</v>
      </c>
      <c r="F5" s="10" t="s">
        <v>20</v>
      </c>
      <c r="G5" s="10" t="s">
        <v>9</v>
      </c>
      <c r="H5" s="11" t="s">
        <v>2</v>
      </c>
      <c r="I5" s="11" t="s">
        <v>5</v>
      </c>
      <c r="J5" s="12" t="s">
        <v>8</v>
      </c>
      <c r="L5" s="20" t="s">
        <v>21</v>
      </c>
      <c r="N5" s="86"/>
      <c r="O5" s="86"/>
      <c r="Q5" s="86"/>
    </row>
    <row r="6" spans="1:17" ht="38.25" hidden="1" x14ac:dyDescent="0.25">
      <c r="A6" s="72" t="s">
        <v>6</v>
      </c>
      <c r="B6" s="14">
        <v>30935.01</v>
      </c>
      <c r="C6" s="14">
        <v>13864.475</v>
      </c>
      <c r="D6" s="15">
        <f>B6-C6</f>
        <v>17070.534999999996</v>
      </c>
      <c r="E6" s="16">
        <v>945</v>
      </c>
      <c r="F6" s="19">
        <f>G6/0.37</f>
        <v>891.89189189189187</v>
      </c>
      <c r="G6" s="16">
        <v>330</v>
      </c>
      <c r="H6" s="32">
        <f>D6/B6</f>
        <v>0.55181928177815354</v>
      </c>
      <c r="I6" s="17">
        <v>1082400</v>
      </c>
      <c r="J6" s="18">
        <v>6.3</v>
      </c>
      <c r="L6" s="28" t="s">
        <v>39</v>
      </c>
    </row>
    <row r="7" spans="1:17" ht="32.450000000000003" hidden="1" customHeight="1" x14ac:dyDescent="0.25">
      <c r="A7" s="61"/>
      <c r="B7" s="62"/>
      <c r="C7" s="62"/>
      <c r="D7" s="63"/>
      <c r="E7" s="64"/>
      <c r="F7" s="65"/>
      <c r="G7" s="64"/>
      <c r="H7" s="66"/>
      <c r="I7" s="67"/>
      <c r="J7" s="68"/>
      <c r="K7" s="69"/>
      <c r="L7" s="70"/>
    </row>
    <row r="8" spans="1:17" ht="32.450000000000003" hidden="1" customHeight="1" x14ac:dyDescent="0.25">
      <c r="A8" s="71" t="s">
        <v>40</v>
      </c>
    </row>
    <row r="9" spans="1:17" s="4" customFormat="1" ht="39" hidden="1" customHeight="1" x14ac:dyDescent="0.25">
      <c r="A9" s="9" t="s">
        <v>0</v>
      </c>
      <c r="B9" s="10" t="s">
        <v>3</v>
      </c>
      <c r="C9" s="10" t="s">
        <v>4</v>
      </c>
      <c r="D9" s="10" t="s">
        <v>7</v>
      </c>
      <c r="E9" s="10" t="s">
        <v>19</v>
      </c>
      <c r="F9" s="10" t="s">
        <v>20</v>
      </c>
      <c r="G9" s="10" t="s">
        <v>9</v>
      </c>
      <c r="H9" s="11" t="s">
        <v>2</v>
      </c>
      <c r="I9" s="11" t="s">
        <v>5</v>
      </c>
      <c r="J9" s="12" t="s">
        <v>8</v>
      </c>
      <c r="L9" s="20" t="s">
        <v>21</v>
      </c>
      <c r="N9" s="86"/>
      <c r="O9" s="86"/>
      <c r="Q9" s="86"/>
    </row>
    <row r="10" spans="1:17" ht="27.6" hidden="1" customHeight="1" x14ac:dyDescent="0.25">
      <c r="A10" s="97" t="s">
        <v>10</v>
      </c>
      <c r="B10" s="14">
        <v>14007.6</v>
      </c>
      <c r="C10" s="14">
        <v>5516.77</v>
      </c>
      <c r="D10" s="15">
        <f t="shared" ref="D10:D16" si="0">B10-C10</f>
        <v>8490.83</v>
      </c>
      <c r="E10" s="16">
        <v>388</v>
      </c>
      <c r="F10" s="19">
        <f t="shared" ref="F10:F17" si="1">G10/0.37</f>
        <v>387.83783783783787</v>
      </c>
      <c r="G10" s="16">
        <v>143.5</v>
      </c>
      <c r="H10" s="32">
        <f t="shared" ref="H10:H17" si="2">D10/B10</f>
        <v>0.606158799508838</v>
      </c>
      <c r="I10" s="17">
        <v>488650</v>
      </c>
      <c r="J10" s="18">
        <v>5.6</v>
      </c>
      <c r="L10" s="28"/>
    </row>
    <row r="11" spans="1:17" s="43" customFormat="1" ht="27.6" hidden="1" customHeight="1" x14ac:dyDescent="0.25">
      <c r="A11" s="73" t="s">
        <v>11</v>
      </c>
      <c r="B11" s="74">
        <v>1872.87</v>
      </c>
      <c r="C11" s="74">
        <v>222.42</v>
      </c>
      <c r="D11" s="75">
        <f t="shared" si="0"/>
        <v>1650.4499999999998</v>
      </c>
      <c r="E11" s="76">
        <f>36+36</f>
        <v>72</v>
      </c>
      <c r="F11" s="77">
        <f t="shared" si="1"/>
        <v>48.648648648648653</v>
      </c>
      <c r="G11" s="76">
        <v>18</v>
      </c>
      <c r="H11" s="78">
        <f t="shared" si="2"/>
        <v>0.88124108987810146</v>
      </c>
      <c r="I11" s="79">
        <v>68760</v>
      </c>
      <c r="J11" s="80">
        <v>3.8</v>
      </c>
      <c r="K11" s="81"/>
      <c r="L11" s="82"/>
      <c r="N11" s="87"/>
      <c r="O11" s="87"/>
      <c r="Q11" s="87"/>
    </row>
    <row r="12" spans="1:17" ht="27.6" hidden="1" customHeight="1" x14ac:dyDescent="0.25">
      <c r="A12" s="73" t="s">
        <v>12</v>
      </c>
      <c r="B12" s="74">
        <v>1105.3499999999999</v>
      </c>
      <c r="C12" s="74">
        <v>158.91</v>
      </c>
      <c r="D12" s="75">
        <f t="shared" si="0"/>
        <v>946.43999999999994</v>
      </c>
      <c r="E12" s="76">
        <f>34+22+17+38</f>
        <v>111</v>
      </c>
      <c r="F12" s="77">
        <f t="shared" si="1"/>
        <v>29.72972972972973</v>
      </c>
      <c r="G12" s="76">
        <v>11</v>
      </c>
      <c r="H12" s="78">
        <f t="shared" si="2"/>
        <v>0.85623558149002577</v>
      </c>
      <c r="I12" s="79">
        <v>46530</v>
      </c>
      <c r="J12" s="80">
        <v>4.5999999999999996</v>
      </c>
      <c r="K12" s="81"/>
      <c r="L12" s="83"/>
    </row>
    <row r="13" spans="1:17" ht="27.6" hidden="1" customHeight="1" x14ac:dyDescent="0.25">
      <c r="A13" s="73" t="s">
        <v>13</v>
      </c>
      <c r="B13" s="74">
        <v>4146.1000000000004</v>
      </c>
      <c r="C13" s="74">
        <v>1901.65</v>
      </c>
      <c r="D13" s="75">
        <f t="shared" si="0"/>
        <v>2244.4500000000003</v>
      </c>
      <c r="E13" s="76">
        <f>64+63</f>
        <v>127</v>
      </c>
      <c r="F13" s="77">
        <f t="shared" si="1"/>
        <v>127.02702702702703</v>
      </c>
      <c r="G13" s="76">
        <v>47</v>
      </c>
      <c r="H13" s="78">
        <f t="shared" si="2"/>
        <v>0.54134005450905676</v>
      </c>
      <c r="I13" s="79">
        <v>172020</v>
      </c>
      <c r="J13" s="80">
        <v>8.3000000000000007</v>
      </c>
      <c r="K13" s="81"/>
      <c r="L13" s="83"/>
    </row>
    <row r="14" spans="1:17" ht="27.6" hidden="1" customHeight="1" x14ac:dyDescent="0.25">
      <c r="A14" s="97" t="s">
        <v>14</v>
      </c>
      <c r="B14" s="14">
        <v>9495.66</v>
      </c>
      <c r="C14" s="14">
        <v>3319.72</v>
      </c>
      <c r="D14" s="15">
        <f t="shared" si="0"/>
        <v>6175.9400000000005</v>
      </c>
      <c r="E14" s="16">
        <f>80+176+96</f>
        <v>352</v>
      </c>
      <c r="F14" s="19">
        <f t="shared" si="1"/>
        <v>305.40540540540542</v>
      </c>
      <c r="G14" s="16">
        <v>113</v>
      </c>
      <c r="H14" s="32">
        <f t="shared" si="2"/>
        <v>0.65039607568089008</v>
      </c>
      <c r="I14" s="17">
        <v>380810</v>
      </c>
      <c r="J14" s="18">
        <v>6.1</v>
      </c>
      <c r="K14" s="31"/>
      <c r="L14" s="28"/>
    </row>
    <row r="15" spans="1:17" ht="27.6" hidden="1" customHeight="1" x14ac:dyDescent="0.25">
      <c r="A15" s="97" t="s">
        <v>15</v>
      </c>
      <c r="B15" s="14">
        <v>3839.61</v>
      </c>
      <c r="C15" s="14">
        <v>1733.38</v>
      </c>
      <c r="D15" s="15">
        <f t="shared" si="0"/>
        <v>2106.23</v>
      </c>
      <c r="E15" s="16">
        <f>64+40+28+26+51+51</f>
        <v>260</v>
      </c>
      <c r="F15" s="19">
        <f t="shared" si="1"/>
        <v>118.91891891891892</v>
      </c>
      <c r="G15" s="16">
        <v>44</v>
      </c>
      <c r="H15" s="32">
        <f t="shared" si="2"/>
        <v>0.54855310825839076</v>
      </c>
      <c r="I15" s="17">
        <v>161040</v>
      </c>
      <c r="J15" s="18">
        <v>8.3000000000000007</v>
      </c>
      <c r="K15" s="31"/>
      <c r="L15" s="28"/>
    </row>
    <row r="16" spans="1:17" ht="27.6" hidden="1" customHeight="1" x14ac:dyDescent="0.25">
      <c r="A16" s="73" t="s">
        <v>16</v>
      </c>
      <c r="B16" s="74">
        <v>12646.13</v>
      </c>
      <c r="C16" s="74">
        <v>7351.7</v>
      </c>
      <c r="D16" s="75">
        <f t="shared" si="0"/>
        <v>5294.4299999999994</v>
      </c>
      <c r="E16" s="76">
        <f>21+30+33+46+46+36+30</f>
        <v>242</v>
      </c>
      <c r="F16" s="77">
        <f t="shared" si="1"/>
        <v>243.24324324324326</v>
      </c>
      <c r="G16" s="76">
        <v>90</v>
      </c>
      <c r="H16" s="78">
        <f t="shared" si="2"/>
        <v>0.41866009601356302</v>
      </c>
      <c r="I16" s="79">
        <v>303300</v>
      </c>
      <c r="J16" s="80">
        <v>5.6</v>
      </c>
      <c r="K16" s="81"/>
      <c r="L16" s="83"/>
    </row>
    <row r="17" spans="1:17" ht="27.6" hidden="1" customHeight="1" x14ac:dyDescent="0.25">
      <c r="A17" s="97" t="s">
        <v>17</v>
      </c>
      <c r="B17" s="14">
        <v>28280</v>
      </c>
      <c r="C17" s="14">
        <v>25018.92</v>
      </c>
      <c r="D17" s="15">
        <v>5178.42</v>
      </c>
      <c r="E17" s="16">
        <v>242</v>
      </c>
      <c r="F17" s="19">
        <f t="shared" si="1"/>
        <v>242.00000000000003</v>
      </c>
      <c r="G17" s="16">
        <v>89.54</v>
      </c>
      <c r="H17" s="32">
        <f t="shared" si="2"/>
        <v>0.18311244695898163</v>
      </c>
      <c r="I17" s="17">
        <v>301749.8</v>
      </c>
      <c r="J17" s="18">
        <v>5.7</v>
      </c>
      <c r="L17" s="28"/>
    </row>
    <row r="18" spans="1:17" ht="25.5" hidden="1" x14ac:dyDescent="0.25">
      <c r="A18" s="9" t="s">
        <v>0</v>
      </c>
      <c r="B18" s="10" t="s">
        <v>3</v>
      </c>
      <c r="C18" s="10" t="s">
        <v>4</v>
      </c>
      <c r="D18" s="10" t="s">
        <v>7</v>
      </c>
      <c r="E18" s="10" t="s">
        <v>19</v>
      </c>
      <c r="F18" s="10" t="s">
        <v>20</v>
      </c>
      <c r="G18" s="10" t="s">
        <v>9</v>
      </c>
      <c r="H18" s="11" t="s">
        <v>2</v>
      </c>
      <c r="I18" s="11" t="s">
        <v>5</v>
      </c>
      <c r="J18" s="12" t="s">
        <v>8</v>
      </c>
    </row>
    <row r="19" spans="1:17" ht="39" hidden="1" customHeight="1" x14ac:dyDescent="0.25">
      <c r="A19" s="50" t="s">
        <v>35</v>
      </c>
      <c r="B19" s="51">
        <f t="shared" ref="B19:G19" si="3">SUM(B10:B17)</f>
        <v>75393.319999999992</v>
      </c>
      <c r="C19" s="51">
        <f t="shared" si="3"/>
        <v>45223.47</v>
      </c>
      <c r="D19" s="51">
        <f t="shared" si="3"/>
        <v>32087.190000000002</v>
      </c>
      <c r="E19" s="52">
        <f t="shared" si="3"/>
        <v>1794</v>
      </c>
      <c r="F19" s="53">
        <f t="shared" si="3"/>
        <v>1502.8108108108111</v>
      </c>
      <c r="G19" s="52">
        <f t="shared" si="3"/>
        <v>556.04</v>
      </c>
      <c r="H19" s="54">
        <f>D19/B19</f>
        <v>0.42559725450477581</v>
      </c>
      <c r="I19" s="55">
        <f>SUM(I10:I17)</f>
        <v>1922859.8</v>
      </c>
      <c r="J19" s="56">
        <f>(I19/D19)/12</f>
        <v>4.9938407403909988</v>
      </c>
      <c r="K19" s="58"/>
      <c r="L19" s="59" t="s">
        <v>51</v>
      </c>
    </row>
    <row r="20" spans="1:17" ht="21.6" hidden="1" customHeight="1" x14ac:dyDescent="0.25">
      <c r="B20" s="57" t="s">
        <v>36</v>
      </c>
      <c r="C20" s="57" t="s">
        <v>36</v>
      </c>
      <c r="D20" s="57" t="s">
        <v>36</v>
      </c>
      <c r="E20" s="2"/>
      <c r="F20" s="2"/>
      <c r="G20" s="2"/>
      <c r="H20" s="5"/>
      <c r="I20" s="8"/>
      <c r="J20" s="3"/>
    </row>
    <row r="21" spans="1:17" ht="32.450000000000003" customHeight="1" x14ac:dyDescent="0.25">
      <c r="A21" s="61"/>
      <c r="B21" s="62"/>
      <c r="C21" s="62"/>
      <c r="D21" s="63"/>
      <c r="E21" s="64"/>
      <c r="F21" s="65"/>
      <c r="G21" s="64"/>
      <c r="H21" s="66"/>
      <c r="I21" s="67"/>
      <c r="J21" s="68"/>
      <c r="K21" s="69"/>
      <c r="L21" s="70"/>
    </row>
    <row r="22" spans="1:17" ht="32.450000000000003" customHeight="1" x14ac:dyDescent="0.25">
      <c r="A22" s="71" t="s">
        <v>52</v>
      </c>
    </row>
    <row r="23" spans="1:17" s="4" customFormat="1" ht="39" customHeight="1" x14ac:dyDescent="0.25">
      <c r="A23" s="9" t="s">
        <v>0</v>
      </c>
      <c r="B23" s="10" t="s">
        <v>3</v>
      </c>
      <c r="C23" s="10" t="s">
        <v>4</v>
      </c>
      <c r="D23" s="10" t="s">
        <v>7</v>
      </c>
      <c r="E23" s="10" t="s">
        <v>19</v>
      </c>
      <c r="F23" s="10" t="s">
        <v>20</v>
      </c>
      <c r="G23" s="10" t="s">
        <v>9</v>
      </c>
      <c r="H23" s="11" t="s">
        <v>2</v>
      </c>
      <c r="I23" s="11" t="s">
        <v>5</v>
      </c>
      <c r="J23" s="12" t="s">
        <v>8</v>
      </c>
      <c r="L23" s="20" t="s">
        <v>21</v>
      </c>
      <c r="N23" s="86"/>
      <c r="O23" s="86"/>
      <c r="Q23" s="86"/>
    </row>
    <row r="24" spans="1:17" ht="38.25" x14ac:dyDescent="0.25">
      <c r="A24" s="99" t="s">
        <v>42</v>
      </c>
      <c r="B24" s="100">
        <v>2978.22</v>
      </c>
      <c r="C24" s="100">
        <v>381.32</v>
      </c>
      <c r="D24" s="101">
        <f>B24-C24</f>
        <v>2596.8999999999996</v>
      </c>
      <c r="E24" s="102">
        <v>72</v>
      </c>
      <c r="F24" s="103">
        <v>72</v>
      </c>
      <c r="G24" s="102">
        <v>27</v>
      </c>
      <c r="H24" s="104">
        <f>D24/B24</f>
        <v>0.87196379045201489</v>
      </c>
      <c r="I24" s="105">
        <v>103140</v>
      </c>
      <c r="J24" s="106">
        <v>3.7</v>
      </c>
      <c r="L24" s="28" t="s">
        <v>44</v>
      </c>
    </row>
    <row r="25" spans="1:17" s="69" customFormat="1" ht="6" customHeight="1" x14ac:dyDescent="0.25">
      <c r="A25" s="114"/>
      <c r="B25" s="115"/>
      <c r="C25" s="115"/>
      <c r="D25" s="116"/>
      <c r="E25" s="117"/>
      <c r="F25" s="118"/>
      <c r="G25" s="117"/>
      <c r="H25" s="119"/>
      <c r="I25" s="120"/>
      <c r="J25" s="121"/>
      <c r="L25" s="28"/>
      <c r="N25" s="122"/>
      <c r="O25" s="122"/>
      <c r="Q25" s="122"/>
    </row>
    <row r="26" spans="1:17" s="43" customFormat="1" x14ac:dyDescent="0.25">
      <c r="A26" s="138" t="s">
        <v>11</v>
      </c>
      <c r="B26" s="131">
        <v>1872.87</v>
      </c>
      <c r="C26" s="131">
        <v>222.42</v>
      </c>
      <c r="D26" s="132">
        <f>B26-C26</f>
        <v>1650.4499999999998</v>
      </c>
      <c r="E26" s="133">
        <f>36+36</f>
        <v>72</v>
      </c>
      <c r="F26" s="134">
        <f>G26/0.37</f>
        <v>48.648648648648653</v>
      </c>
      <c r="G26" s="133">
        <v>18</v>
      </c>
      <c r="H26" s="135">
        <f>D26/B26</f>
        <v>0.88124108987810146</v>
      </c>
      <c r="I26" s="136">
        <v>68760</v>
      </c>
      <c r="J26" s="137">
        <v>3.8</v>
      </c>
      <c r="K26" s="81"/>
      <c r="L26" s="82"/>
      <c r="N26" s="87"/>
      <c r="O26" s="87"/>
      <c r="Q26" s="87"/>
    </row>
    <row r="27" spans="1:17" x14ac:dyDescent="0.25">
      <c r="A27" s="138" t="s">
        <v>12</v>
      </c>
      <c r="B27" s="131">
        <v>1105.3499999999999</v>
      </c>
      <c r="C27" s="131">
        <v>158.91</v>
      </c>
      <c r="D27" s="132">
        <f>B27-C27</f>
        <v>946.43999999999994</v>
      </c>
      <c r="E27" s="133">
        <f>34+22+17+38</f>
        <v>111</v>
      </c>
      <c r="F27" s="134">
        <f>G27/0.37</f>
        <v>29.72972972972973</v>
      </c>
      <c r="G27" s="133">
        <v>11</v>
      </c>
      <c r="H27" s="135">
        <f>D27/B27</f>
        <v>0.85623558149002577</v>
      </c>
      <c r="I27" s="136">
        <v>46530</v>
      </c>
      <c r="J27" s="137">
        <v>4.5999999999999996</v>
      </c>
      <c r="K27" s="81"/>
      <c r="L27" s="83"/>
    </row>
    <row r="28" spans="1:17" ht="27.6" customHeight="1" x14ac:dyDescent="0.25">
      <c r="A28" s="146" t="s">
        <v>53</v>
      </c>
      <c r="B28" s="139">
        <f t="shared" ref="B28:G28" si="4">SUM(B26:B27)</f>
        <v>2978.22</v>
      </c>
      <c r="C28" s="139">
        <f t="shared" si="4"/>
        <v>381.33</v>
      </c>
      <c r="D28" s="140">
        <f t="shared" si="4"/>
        <v>2596.89</v>
      </c>
      <c r="E28" s="141">
        <f t="shared" si="4"/>
        <v>183</v>
      </c>
      <c r="F28" s="142">
        <f t="shared" si="4"/>
        <v>78.378378378378386</v>
      </c>
      <c r="G28" s="141">
        <f t="shared" si="4"/>
        <v>29</v>
      </c>
      <c r="H28" s="143">
        <f>D28/B28</f>
        <v>0.87196043274170476</v>
      </c>
      <c r="I28" s="144">
        <f>SUM(I26:I27)</f>
        <v>115290</v>
      </c>
      <c r="J28" s="145">
        <f>(I28/D28)/12</f>
        <v>3.6996176195372161</v>
      </c>
      <c r="L28" s="28"/>
    </row>
    <row r="29" spans="1:17" ht="15.75" x14ac:dyDescent="0.25">
      <c r="A29" s="84"/>
      <c r="B29" s="14"/>
      <c r="C29" s="14"/>
      <c r="D29" s="15"/>
      <c r="E29" s="16"/>
      <c r="F29" s="19"/>
      <c r="G29" s="16"/>
      <c r="H29" s="32"/>
      <c r="I29" s="17"/>
      <c r="J29" s="18"/>
      <c r="L29" s="28"/>
    </row>
    <row r="30" spans="1:17" ht="51" x14ac:dyDescent="0.25">
      <c r="A30" s="99" t="s">
        <v>43</v>
      </c>
      <c r="B30" s="100">
        <v>26652.71</v>
      </c>
      <c r="C30" s="100">
        <v>13142.71</v>
      </c>
      <c r="D30" s="101">
        <f>B30-C30</f>
        <v>13510</v>
      </c>
      <c r="E30" s="102">
        <v>951</v>
      </c>
      <c r="F30" s="103">
        <v>951</v>
      </c>
      <c r="G30" s="102">
        <v>352</v>
      </c>
      <c r="H30" s="104">
        <f>D30/B30</f>
        <v>0.50689029370746919</v>
      </c>
      <c r="I30" s="112">
        <v>1344261.92</v>
      </c>
      <c r="J30" s="147">
        <v>8.4</v>
      </c>
      <c r="L30" s="28" t="s">
        <v>45</v>
      </c>
    </row>
    <row r="31" spans="1:17" s="69" customFormat="1" ht="5.45" customHeight="1" x14ac:dyDescent="0.25">
      <c r="A31" s="114"/>
      <c r="B31" s="115"/>
      <c r="C31" s="115"/>
      <c r="D31" s="116"/>
      <c r="E31" s="117"/>
      <c r="F31" s="118"/>
      <c r="G31" s="117"/>
      <c r="H31" s="119"/>
      <c r="I31" s="120"/>
      <c r="J31" s="121"/>
      <c r="L31" s="28"/>
      <c r="N31" s="122"/>
      <c r="O31" s="122"/>
      <c r="Q31" s="122"/>
    </row>
    <row r="32" spans="1:17" s="43" customFormat="1" x14ac:dyDescent="0.25">
      <c r="A32" s="138" t="s">
        <v>10</v>
      </c>
      <c r="B32" s="131">
        <v>14007.6</v>
      </c>
      <c r="C32" s="131">
        <v>5516.77</v>
      </c>
      <c r="D32" s="132">
        <f>B32-C32</f>
        <v>8490.83</v>
      </c>
      <c r="E32" s="133">
        <v>388</v>
      </c>
      <c r="F32" s="134">
        <f>G32/0.37</f>
        <v>387.83783783783787</v>
      </c>
      <c r="G32" s="133">
        <v>143.5</v>
      </c>
      <c r="H32" s="135">
        <f>D32/B32</f>
        <v>0.606158799508838</v>
      </c>
      <c r="I32" s="136">
        <v>488650</v>
      </c>
      <c r="J32" s="137">
        <v>5.6</v>
      </c>
      <c r="K32" s="81"/>
      <c r="L32" s="82"/>
      <c r="N32" s="87"/>
      <c r="O32" s="87"/>
      <c r="Q32" s="87"/>
    </row>
    <row r="33" spans="1:17" x14ac:dyDescent="0.25">
      <c r="A33" s="138" t="s">
        <v>16</v>
      </c>
      <c r="B33" s="131">
        <v>12646.13</v>
      </c>
      <c r="C33" s="131">
        <v>7351.7</v>
      </c>
      <c r="D33" s="132">
        <f>B33-C33</f>
        <v>5294.4299999999994</v>
      </c>
      <c r="E33" s="133">
        <f>21+30+33+46+46+36+30</f>
        <v>242</v>
      </c>
      <c r="F33" s="134">
        <f>G33/0.37</f>
        <v>243.24324324324326</v>
      </c>
      <c r="G33" s="133">
        <v>90</v>
      </c>
      <c r="H33" s="135">
        <f>D33/B33</f>
        <v>0.41866009601356302</v>
      </c>
      <c r="I33" s="136">
        <v>303300</v>
      </c>
      <c r="J33" s="137">
        <v>5.6</v>
      </c>
      <c r="K33" s="81"/>
      <c r="L33" s="83"/>
    </row>
    <row r="34" spans="1:17" ht="27.6" customHeight="1" x14ac:dyDescent="0.25">
      <c r="A34" s="146" t="s">
        <v>53</v>
      </c>
      <c r="B34" s="139">
        <f t="shared" ref="B34:G34" si="5">SUM(B32:B33)</f>
        <v>26653.73</v>
      </c>
      <c r="C34" s="139">
        <f t="shared" si="5"/>
        <v>12868.470000000001</v>
      </c>
      <c r="D34" s="140">
        <f t="shared" si="5"/>
        <v>13785.259999999998</v>
      </c>
      <c r="E34" s="141">
        <f t="shared" si="5"/>
        <v>630</v>
      </c>
      <c r="F34" s="142">
        <f t="shared" si="5"/>
        <v>631.08108108108115</v>
      </c>
      <c r="G34" s="141">
        <f t="shared" si="5"/>
        <v>233.5</v>
      </c>
      <c r="H34" s="143">
        <f>D34/B34</f>
        <v>0.5171981557553107</v>
      </c>
      <c r="I34" s="144">
        <f>SUM(I32:I33)</f>
        <v>791950</v>
      </c>
      <c r="J34" s="145">
        <f>(I34/D34)/12</f>
        <v>4.7874202832107153</v>
      </c>
      <c r="L34" s="28"/>
    </row>
    <row r="35" spans="1:17" ht="15.75" x14ac:dyDescent="0.25">
      <c r="A35" s="84"/>
      <c r="B35" s="14"/>
      <c r="C35" s="14"/>
      <c r="D35" s="15"/>
      <c r="E35" s="16"/>
      <c r="F35" s="19"/>
      <c r="G35" s="16"/>
      <c r="H35" s="32"/>
      <c r="I35" s="17"/>
      <c r="J35" s="18"/>
      <c r="L35" s="28"/>
    </row>
    <row r="36" spans="1:17" ht="38.25" x14ac:dyDescent="0.25">
      <c r="A36" s="99" t="s">
        <v>46</v>
      </c>
      <c r="B36" s="100">
        <v>40100.17</v>
      </c>
      <c r="C36" s="100">
        <v>27583.166666666668</v>
      </c>
      <c r="D36" s="101">
        <f>B36-C36</f>
        <v>12517.00333333333</v>
      </c>
      <c r="E36" s="102">
        <v>594</v>
      </c>
      <c r="F36" s="103">
        <v>594</v>
      </c>
      <c r="G36" s="102">
        <v>220</v>
      </c>
      <c r="H36" s="104">
        <f>D36/B36</f>
        <v>0.31214339822831999</v>
      </c>
      <c r="I36" s="112">
        <v>740658.6</v>
      </c>
      <c r="J36" s="147">
        <v>5.6</v>
      </c>
      <c r="L36" s="28" t="s">
        <v>47</v>
      </c>
    </row>
    <row r="37" spans="1:17" s="69" customFormat="1" ht="6" customHeight="1" x14ac:dyDescent="0.25">
      <c r="A37" s="114"/>
      <c r="B37" s="115"/>
      <c r="C37" s="115"/>
      <c r="D37" s="116"/>
      <c r="E37" s="117"/>
      <c r="F37" s="118"/>
      <c r="G37" s="117"/>
      <c r="H37" s="119"/>
      <c r="I37" s="120"/>
      <c r="J37" s="121"/>
      <c r="L37" s="28"/>
      <c r="N37" s="122"/>
      <c r="O37" s="122"/>
      <c r="Q37" s="122"/>
    </row>
    <row r="38" spans="1:17" s="43" customFormat="1" x14ac:dyDescent="0.25">
      <c r="A38" s="138" t="s">
        <v>17</v>
      </c>
      <c r="B38" s="131">
        <v>28280</v>
      </c>
      <c r="C38" s="131">
        <v>25018.92</v>
      </c>
      <c r="D38" s="132">
        <v>5178.42</v>
      </c>
      <c r="E38" s="133">
        <v>242</v>
      </c>
      <c r="F38" s="134">
        <f>G38/0.37</f>
        <v>242.00000000000003</v>
      </c>
      <c r="G38" s="133">
        <v>89.54</v>
      </c>
      <c r="H38" s="135">
        <f>D38/B38</f>
        <v>0.18311244695898163</v>
      </c>
      <c r="I38" s="136">
        <v>301749.8</v>
      </c>
      <c r="J38" s="137">
        <v>5.7</v>
      </c>
      <c r="K38" s="81"/>
      <c r="L38" s="82"/>
      <c r="N38" s="87"/>
      <c r="O38" s="87"/>
      <c r="Q38" s="87"/>
    </row>
    <row r="39" spans="1:17" x14ac:dyDescent="0.25">
      <c r="A39" s="138" t="s">
        <v>14</v>
      </c>
      <c r="B39" s="131">
        <v>9495.66</v>
      </c>
      <c r="C39" s="131">
        <v>3319.72</v>
      </c>
      <c r="D39" s="132">
        <f>B39-C39</f>
        <v>6175.9400000000005</v>
      </c>
      <c r="E39" s="133">
        <f>80+176+96</f>
        <v>352</v>
      </c>
      <c r="F39" s="134">
        <f>G39/0.37</f>
        <v>305.40540540540542</v>
      </c>
      <c r="G39" s="133">
        <v>113</v>
      </c>
      <c r="H39" s="135">
        <f>D39/B39</f>
        <v>0.65039607568089008</v>
      </c>
      <c r="I39" s="136">
        <v>380810</v>
      </c>
      <c r="J39" s="137">
        <v>6.1</v>
      </c>
      <c r="K39" s="81"/>
      <c r="L39" s="83"/>
    </row>
    <row r="40" spans="1:17" ht="27.6" customHeight="1" x14ac:dyDescent="0.25">
      <c r="A40" s="146" t="s">
        <v>53</v>
      </c>
      <c r="B40" s="139">
        <f t="shared" ref="B40:G40" si="6">SUM(B38:B39)</f>
        <v>37775.660000000003</v>
      </c>
      <c r="C40" s="139">
        <f t="shared" si="6"/>
        <v>28338.639999999999</v>
      </c>
      <c r="D40" s="140">
        <f t="shared" si="6"/>
        <v>11354.36</v>
      </c>
      <c r="E40" s="141">
        <f t="shared" si="6"/>
        <v>594</v>
      </c>
      <c r="F40" s="142">
        <f t="shared" si="6"/>
        <v>547.40540540540542</v>
      </c>
      <c r="G40" s="141">
        <f t="shared" si="6"/>
        <v>202.54000000000002</v>
      </c>
      <c r="H40" s="143">
        <f>D40/B40</f>
        <v>0.30057343802861419</v>
      </c>
      <c r="I40" s="144">
        <f>SUM(I38:I39)</f>
        <v>682559.8</v>
      </c>
      <c r="J40" s="145">
        <f>(I40/D40)/12</f>
        <v>5.00952791115777</v>
      </c>
      <c r="L40" s="28"/>
    </row>
    <row r="41" spans="1:17" ht="15.75" hidden="1" x14ac:dyDescent="0.25">
      <c r="A41" s="84"/>
      <c r="B41" s="14"/>
      <c r="C41" s="14"/>
      <c r="D41" s="15"/>
      <c r="E41" s="16"/>
      <c r="F41" s="19"/>
      <c r="G41" s="16"/>
      <c r="H41" s="32"/>
      <c r="I41" s="17"/>
      <c r="J41" s="18"/>
      <c r="L41" s="28"/>
    </row>
    <row r="42" spans="1:17" ht="15.75" hidden="1" x14ac:dyDescent="0.25">
      <c r="A42" s="99"/>
      <c r="B42" s="107"/>
      <c r="C42" s="107"/>
      <c r="D42" s="108"/>
      <c r="E42" s="109"/>
      <c r="F42" s="110"/>
      <c r="G42" s="109"/>
      <c r="H42" s="111"/>
      <c r="I42" s="112"/>
      <c r="J42" s="113"/>
      <c r="K42" s="95"/>
      <c r="L42" s="96"/>
    </row>
    <row r="43" spans="1:17" s="69" customFormat="1" ht="6" hidden="1" customHeight="1" x14ac:dyDescent="0.25">
      <c r="A43" s="114"/>
      <c r="B43" s="123"/>
      <c r="C43" s="123"/>
      <c r="D43" s="124"/>
      <c r="E43" s="125"/>
      <c r="F43" s="126"/>
      <c r="G43" s="125"/>
      <c r="H43" s="127"/>
      <c r="I43" s="128"/>
      <c r="J43" s="129"/>
      <c r="K43" s="130"/>
      <c r="L43" s="96"/>
      <c r="N43" s="122"/>
      <c r="O43" s="122"/>
      <c r="Q43" s="122"/>
    </row>
    <row r="44" spans="1:17" ht="15.75" hidden="1" x14ac:dyDescent="0.25">
      <c r="A44" s="84"/>
      <c r="B44" s="89"/>
      <c r="C44" s="89"/>
      <c r="D44" s="90"/>
      <c r="E44" s="91"/>
      <c r="F44" s="92"/>
      <c r="G44" s="91"/>
      <c r="H44" s="93"/>
      <c r="I44" s="94"/>
      <c r="J44" s="98"/>
      <c r="K44" s="95"/>
      <c r="L44" s="96"/>
    </row>
    <row r="45" spans="1:17" ht="15.75" hidden="1" x14ac:dyDescent="0.25">
      <c r="A45" s="84"/>
      <c r="B45" s="89"/>
      <c r="C45" s="89"/>
      <c r="D45" s="90"/>
      <c r="E45" s="91"/>
      <c r="F45" s="92"/>
      <c r="G45" s="91"/>
      <c r="H45" s="93"/>
      <c r="I45" s="94"/>
      <c r="J45" s="98"/>
      <c r="K45" s="95"/>
      <c r="L45" s="96"/>
    </row>
    <row r="46" spans="1:17" ht="15.75" hidden="1" x14ac:dyDescent="0.25">
      <c r="A46" s="84"/>
      <c r="B46" s="89"/>
      <c r="C46" s="89"/>
      <c r="D46" s="90"/>
      <c r="E46" s="91"/>
      <c r="F46" s="92"/>
      <c r="G46" s="91"/>
      <c r="H46" s="93"/>
      <c r="I46" s="94"/>
      <c r="J46" s="98"/>
      <c r="K46" s="95"/>
      <c r="L46" s="96"/>
    </row>
    <row r="47" spans="1:17" ht="15.75" hidden="1" x14ac:dyDescent="0.25">
      <c r="A47" s="84"/>
      <c r="B47" s="89"/>
      <c r="C47" s="89"/>
      <c r="D47" s="90"/>
      <c r="E47" s="91"/>
      <c r="F47" s="92"/>
      <c r="G47" s="91"/>
      <c r="H47" s="93"/>
      <c r="I47" s="94"/>
      <c r="J47" s="98"/>
      <c r="K47" s="95"/>
      <c r="L47" s="96"/>
    </row>
    <row r="48" spans="1:17" ht="38.25" hidden="1" x14ac:dyDescent="0.25">
      <c r="A48" s="50" t="s">
        <v>35</v>
      </c>
      <c r="B48" s="51">
        <f>SUM(B42:B46)</f>
        <v>0</v>
      </c>
      <c r="C48" s="51">
        <f>SUM(C42:C46)</f>
        <v>0</v>
      </c>
      <c r="D48" s="51">
        <f>SUM(D42:D46)</f>
        <v>0</v>
      </c>
      <c r="E48" s="52">
        <f>SUM(E42:E46)-E30</f>
        <v>-951</v>
      </c>
      <c r="F48" s="53">
        <f>SUM(F42:F46)</f>
        <v>0</v>
      </c>
      <c r="G48" s="52">
        <f>SUM(G42:G46)</f>
        <v>0</v>
      </c>
      <c r="H48" s="54" t="e">
        <f>D48/B48</f>
        <v>#DIV/0!</v>
      </c>
      <c r="I48" s="55">
        <f>SUM(I42:I46)</f>
        <v>0</v>
      </c>
      <c r="J48" s="56" t="e">
        <f>(I48/D48)/12</f>
        <v>#DIV/0!</v>
      </c>
      <c r="K48" s="58"/>
      <c r="L48" s="59" t="s">
        <v>51</v>
      </c>
    </row>
    <row r="49" spans="1:17" ht="21.6" customHeight="1" x14ac:dyDescent="0.25">
      <c r="B49" s="57" t="s">
        <v>36</v>
      </c>
      <c r="C49" s="57" t="s">
        <v>36</v>
      </c>
      <c r="D49" s="57" t="s">
        <v>36</v>
      </c>
      <c r="E49" s="2"/>
      <c r="F49" s="2"/>
      <c r="G49" s="2"/>
      <c r="H49" s="5"/>
      <c r="I49" s="8"/>
      <c r="J49" s="3"/>
    </row>
    <row r="50" spans="1:17" ht="21.6" customHeight="1" x14ac:dyDescent="0.25">
      <c r="A50" s="46"/>
      <c r="B50" s="6"/>
      <c r="C50" s="6"/>
      <c r="D50" s="7"/>
      <c r="E50" s="2"/>
      <c r="F50" s="45"/>
      <c r="G50" s="2"/>
      <c r="H50" s="5"/>
      <c r="I50" s="8"/>
      <c r="J50" s="3"/>
    </row>
    <row r="51" spans="1:17" ht="21.6" customHeight="1" x14ac:dyDescent="0.4">
      <c r="A51" s="49"/>
      <c r="B51" s="49"/>
      <c r="C51" s="49"/>
      <c r="D51" s="49"/>
      <c r="E51" s="49"/>
      <c r="F51" s="49"/>
      <c r="G51" s="49"/>
      <c r="H51" s="49"/>
      <c r="I51" s="49"/>
      <c r="J51" s="60" t="s">
        <v>31</v>
      </c>
      <c r="K51" s="49"/>
    </row>
    <row r="52" spans="1:17" ht="15" customHeight="1" x14ac:dyDescent="0.25">
      <c r="B52" s="6"/>
      <c r="C52" s="6"/>
      <c r="D52" s="7"/>
      <c r="E52" s="2"/>
      <c r="F52" s="2"/>
      <c r="G52" s="2"/>
      <c r="H52" s="5"/>
      <c r="I52" s="8"/>
      <c r="J52" s="48" t="s">
        <v>32</v>
      </c>
    </row>
    <row r="53" spans="1:17" ht="15" customHeight="1" x14ac:dyDescent="0.25">
      <c r="J53" s="47" t="s">
        <v>33</v>
      </c>
    </row>
    <row r="54" spans="1:17" ht="15" customHeight="1" x14ac:dyDescent="0.25">
      <c r="B54" s="6"/>
      <c r="C54" s="6"/>
      <c r="D54" s="7"/>
      <c r="E54" s="2"/>
      <c r="F54" s="2"/>
      <c r="G54" s="2"/>
      <c r="H54" s="5"/>
      <c r="I54" s="8"/>
      <c r="J54" s="47" t="s">
        <v>34</v>
      </c>
    </row>
    <row r="55" spans="1:17" ht="15" customHeight="1" x14ac:dyDescent="0.25">
      <c r="B55" s="6"/>
      <c r="C55" s="6"/>
      <c r="D55" s="7"/>
      <c r="E55" s="2"/>
      <c r="F55" s="2"/>
      <c r="G55" s="2"/>
      <c r="H55" s="5"/>
      <c r="I55" s="8"/>
      <c r="J55" s="3"/>
    </row>
    <row r="56" spans="1:17" ht="15" customHeight="1" x14ac:dyDescent="0.25">
      <c r="B56" s="6"/>
      <c r="C56" s="6"/>
      <c r="D56" s="7"/>
      <c r="E56" s="2"/>
      <c r="F56" s="2"/>
      <c r="G56" s="2"/>
      <c r="H56" s="5"/>
      <c r="I56" s="8"/>
      <c r="J56" s="3"/>
    </row>
    <row r="57" spans="1:17" ht="21.6" customHeight="1" x14ac:dyDescent="0.25">
      <c r="B57" s="6"/>
      <c r="C57" s="6"/>
      <c r="D57" s="7"/>
      <c r="E57" s="2"/>
      <c r="F57" s="2"/>
      <c r="G57" s="2"/>
      <c r="H57" s="5"/>
      <c r="I57" s="8"/>
      <c r="J57" s="3"/>
    </row>
    <row r="58" spans="1:17" ht="21.6" customHeight="1" x14ac:dyDescent="0.25">
      <c r="B58" s="6"/>
      <c r="C58" s="6"/>
      <c r="D58" s="7"/>
      <c r="E58" s="2"/>
      <c r="F58" s="2"/>
      <c r="G58" s="2"/>
      <c r="H58" s="5"/>
      <c r="I58" s="8"/>
      <c r="J58" s="3"/>
    </row>
    <row r="59" spans="1:17" ht="21.6" customHeight="1" x14ac:dyDescent="0.25">
      <c r="B59" s="6"/>
      <c r="N59" s="88"/>
      <c r="O59" s="88"/>
      <c r="P59" s="46"/>
      <c r="Q59" s="88"/>
    </row>
    <row r="60" spans="1:17" ht="21.6" customHeight="1" x14ac:dyDescent="0.25">
      <c r="B60" s="6"/>
    </row>
    <row r="61" spans="1:17" ht="21.6" customHeight="1" x14ac:dyDescent="0.25">
      <c r="B61" s="6"/>
    </row>
    <row r="62" spans="1:17" ht="21.6" customHeight="1" x14ac:dyDescent="0.25">
      <c r="B62" s="6"/>
    </row>
    <row r="63" spans="1:17" ht="21.6" customHeight="1" x14ac:dyDescent="0.25">
      <c r="B63" s="6"/>
    </row>
    <row r="64" spans="1:17" ht="21.6" customHeight="1" x14ac:dyDescent="0.25">
      <c r="B64" s="6"/>
    </row>
    <row r="65" spans="2:2" ht="21.6" customHeight="1" x14ac:dyDescent="0.25">
      <c r="B65" s="6"/>
    </row>
    <row r="66" spans="2:2" ht="21.6" customHeight="1" x14ac:dyDescent="0.25">
      <c r="B66" s="6"/>
    </row>
    <row r="67" spans="2:2" ht="21.6" customHeight="1" x14ac:dyDescent="0.25">
      <c r="B67" s="6"/>
    </row>
    <row r="68" spans="2:2" ht="21.6" customHeight="1" x14ac:dyDescent="0.25">
      <c r="B68" s="6"/>
    </row>
    <row r="69" spans="2:2" ht="21.6" customHeight="1" x14ac:dyDescent="0.25">
      <c r="B69" s="6"/>
    </row>
    <row r="70" spans="2:2" ht="21.6" customHeight="1" x14ac:dyDescent="0.25">
      <c r="B70" s="6"/>
    </row>
    <row r="71" spans="2:2" x14ac:dyDescent="0.25">
      <c r="B71" s="6"/>
    </row>
    <row r="72" spans="2:2" x14ac:dyDescent="0.25">
      <c r="B72" s="6"/>
    </row>
    <row r="73" spans="2:2" x14ac:dyDescent="0.25">
      <c r="B73" s="6"/>
    </row>
    <row r="74" spans="2:2" x14ac:dyDescent="0.25">
      <c r="B74" s="6"/>
    </row>
    <row r="75" spans="2:2" x14ac:dyDescent="0.25">
      <c r="B75" s="6"/>
    </row>
    <row r="76" spans="2:2" x14ac:dyDescent="0.25">
      <c r="B76" s="7"/>
    </row>
  </sheetData>
  <mergeCells count="1">
    <mergeCell ref="A1:L1"/>
  </mergeCells>
  <printOptions horizontalCentered="1"/>
  <pageMargins left="0.31496062992125984" right="0.31496062992125984" top="0.78740157480314965" bottom="0.78740157480314965" header="0.11811023622047245" footer="0.11811023622047245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98"/>
  <sheetViews>
    <sheetView tabSelected="1" topLeftCell="A70" zoomScale="60" zoomScaleNormal="60" workbookViewId="0">
      <selection activeCell="M107" sqref="M107"/>
    </sheetView>
  </sheetViews>
  <sheetFormatPr defaultRowHeight="15" x14ac:dyDescent="0.25"/>
  <cols>
    <col min="2" max="2" width="65" style="1" customWidth="1"/>
    <col min="3" max="3" width="23.5703125" style="1" customWidth="1"/>
    <col min="4" max="4" width="6.85546875" style="1" customWidth="1"/>
    <col min="5" max="5" width="15.7109375" customWidth="1"/>
    <col min="6" max="6" width="7.7109375" style="2" customWidth="1"/>
    <col min="7" max="7" width="15.140625" customWidth="1"/>
    <col min="8" max="8" width="6.85546875" customWidth="1"/>
    <col min="9" max="9" width="15.140625" customWidth="1"/>
    <col min="10" max="10" width="6.85546875" customWidth="1"/>
    <col min="11" max="11" width="15.140625" customWidth="1"/>
    <col min="12" max="12" width="6.85546875" customWidth="1"/>
    <col min="13" max="13" width="15.140625" customWidth="1"/>
    <col min="14" max="14" width="6.85546875" customWidth="1"/>
    <col min="15" max="15" width="15.140625" customWidth="1"/>
    <col min="16" max="16" width="6.85546875" customWidth="1"/>
    <col min="17" max="17" width="15.140625" customWidth="1"/>
    <col min="18" max="18" width="6.85546875" customWidth="1"/>
    <col min="19" max="19" width="15.140625" customWidth="1"/>
    <col min="20" max="20" width="6.85546875" customWidth="1"/>
    <col min="21" max="21" width="15.140625" customWidth="1"/>
    <col min="22" max="22" width="6.85546875" customWidth="1"/>
  </cols>
  <sheetData>
    <row r="1" spans="1:22" ht="42" customHeight="1" thickBot="1" x14ac:dyDescent="0.3">
      <c r="A1" s="252" t="s">
        <v>218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</row>
    <row r="2" spans="1:22" ht="41.25" customHeight="1" thickBot="1" x14ac:dyDescent="0.3">
      <c r="A2" s="254" t="s">
        <v>107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</row>
    <row r="3" spans="1:22" ht="24.75" customHeight="1" thickBot="1" x14ac:dyDescent="0.3">
      <c r="A3" s="256" t="s">
        <v>120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</row>
    <row r="4" spans="1:22" ht="15.75" thickBot="1" x14ac:dyDescent="0.3">
      <c r="A4" s="238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</row>
    <row r="5" spans="1:22" ht="30" customHeight="1" x14ac:dyDescent="0.25">
      <c r="A5" s="204" t="s">
        <v>55</v>
      </c>
      <c r="B5" s="204" t="s">
        <v>56</v>
      </c>
      <c r="C5" s="241"/>
      <c r="D5" s="242"/>
      <c r="E5" s="241" t="s">
        <v>221</v>
      </c>
      <c r="F5" s="242"/>
      <c r="G5" s="241" t="s">
        <v>222</v>
      </c>
      <c r="H5" s="242"/>
      <c r="I5" s="241" t="s">
        <v>223</v>
      </c>
      <c r="J5" s="242"/>
      <c r="K5" s="241" t="s">
        <v>224</v>
      </c>
      <c r="L5" s="242"/>
      <c r="M5" s="241" t="s">
        <v>225</v>
      </c>
      <c r="N5" s="242"/>
      <c r="O5" s="241" t="s">
        <v>226</v>
      </c>
      <c r="P5" s="242"/>
      <c r="Q5" s="241" t="s">
        <v>227</v>
      </c>
      <c r="R5" s="242"/>
      <c r="S5" s="241" t="s">
        <v>228</v>
      </c>
      <c r="T5" s="242"/>
      <c r="U5" s="241" t="s">
        <v>229</v>
      </c>
      <c r="V5" s="242"/>
    </row>
    <row r="6" spans="1:22" ht="24.95" customHeight="1" x14ac:dyDescent="0.25">
      <c r="A6" s="173">
        <v>1</v>
      </c>
      <c r="B6" s="174" t="s">
        <v>64</v>
      </c>
      <c r="C6" s="203" t="s">
        <v>230</v>
      </c>
      <c r="D6" s="175" t="s">
        <v>219</v>
      </c>
      <c r="E6" s="175" t="s">
        <v>220</v>
      </c>
      <c r="F6" s="175" t="s">
        <v>219</v>
      </c>
      <c r="G6" s="175" t="s">
        <v>220</v>
      </c>
      <c r="H6" s="175" t="s">
        <v>219</v>
      </c>
      <c r="I6" s="175" t="s">
        <v>220</v>
      </c>
      <c r="J6" s="175" t="s">
        <v>219</v>
      </c>
      <c r="K6" s="175" t="s">
        <v>220</v>
      </c>
      <c r="L6" s="175" t="s">
        <v>219</v>
      </c>
      <c r="M6" s="175" t="s">
        <v>220</v>
      </c>
      <c r="N6" s="175" t="s">
        <v>219</v>
      </c>
      <c r="O6" s="175" t="s">
        <v>220</v>
      </c>
      <c r="P6" s="175" t="s">
        <v>219</v>
      </c>
      <c r="Q6" s="175" t="s">
        <v>220</v>
      </c>
      <c r="R6" s="175" t="s">
        <v>219</v>
      </c>
      <c r="S6" s="175" t="s">
        <v>220</v>
      </c>
      <c r="T6" s="175" t="s">
        <v>219</v>
      </c>
      <c r="U6" s="175" t="s">
        <v>220</v>
      </c>
      <c r="V6" s="175" t="s">
        <v>219</v>
      </c>
    </row>
    <row r="7" spans="1:22" ht="15" customHeight="1" thickBot="1" x14ac:dyDescent="0.3">
      <c r="A7" s="190"/>
      <c r="B7" s="197"/>
      <c r="C7" s="197"/>
      <c r="D7" s="197"/>
      <c r="E7" s="190"/>
      <c r="F7" s="190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</row>
    <row r="8" spans="1:22" ht="24.95" customHeight="1" x14ac:dyDescent="0.25">
      <c r="A8" s="243" t="s">
        <v>59</v>
      </c>
      <c r="B8" s="245" t="s">
        <v>213</v>
      </c>
      <c r="C8" s="220"/>
      <c r="D8" s="220"/>
      <c r="E8" s="193"/>
      <c r="F8" s="193"/>
      <c r="G8" s="193"/>
      <c r="H8" s="193"/>
      <c r="I8" s="21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</row>
    <row r="9" spans="1:22" ht="24.95" customHeight="1" thickBot="1" x14ac:dyDescent="0.3">
      <c r="A9" s="244"/>
      <c r="B9" s="246"/>
      <c r="C9" s="221"/>
      <c r="D9" s="221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</row>
    <row r="10" spans="1:22" ht="24.95" customHeight="1" x14ac:dyDescent="0.25">
      <c r="A10" s="240" t="s">
        <v>61</v>
      </c>
      <c r="B10" s="247" t="s">
        <v>109</v>
      </c>
      <c r="C10" s="198"/>
      <c r="D10" s="198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</row>
    <row r="11" spans="1:22" ht="24.95" customHeight="1" thickBot="1" x14ac:dyDescent="0.3">
      <c r="A11" s="223"/>
      <c r="B11" s="221"/>
      <c r="C11" s="199"/>
      <c r="D11" s="199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</row>
    <row r="12" spans="1:22" ht="24.95" customHeight="1" x14ac:dyDescent="0.25">
      <c r="A12" s="226" t="s">
        <v>60</v>
      </c>
      <c r="B12" s="224" t="s">
        <v>108</v>
      </c>
      <c r="C12" s="200"/>
      <c r="D12" s="200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</row>
    <row r="13" spans="1:22" ht="24.95" customHeight="1" thickBot="1" x14ac:dyDescent="0.3">
      <c r="A13" s="227"/>
      <c r="B13" s="225"/>
      <c r="C13" s="201"/>
      <c r="D13" s="201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</row>
    <row r="14" spans="1:22" ht="24.95" customHeight="1" x14ac:dyDescent="0.25">
      <c r="A14" s="222" t="s">
        <v>62</v>
      </c>
      <c r="B14" s="220" t="s">
        <v>116</v>
      </c>
      <c r="C14" s="202"/>
      <c r="D14" s="202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</row>
    <row r="15" spans="1:22" ht="24.95" customHeight="1" thickBot="1" x14ac:dyDescent="0.3">
      <c r="A15" s="223"/>
      <c r="B15" s="221"/>
      <c r="C15" s="199"/>
      <c r="D15" s="199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</row>
    <row r="16" spans="1:22" ht="24.95" customHeight="1" x14ac:dyDescent="0.25">
      <c r="A16" s="234" t="s">
        <v>63</v>
      </c>
      <c r="B16" s="235"/>
      <c r="C16" s="209"/>
      <c r="D16" s="209"/>
      <c r="E16" s="209"/>
      <c r="F16" s="209"/>
      <c r="G16" s="209"/>
      <c r="H16" s="195"/>
      <c r="I16" s="196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</row>
    <row r="17" spans="1:22" ht="24.95" customHeight="1" x14ac:dyDescent="0.25">
      <c r="A17" s="236" t="s">
        <v>231</v>
      </c>
      <c r="B17" s="237"/>
      <c r="C17" s="209"/>
      <c r="D17" s="209"/>
      <c r="E17" s="209"/>
      <c r="F17" s="209"/>
      <c r="G17" s="209"/>
      <c r="H17" s="195"/>
      <c r="I17" s="196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</row>
    <row r="18" spans="1:22" ht="15" customHeight="1" x14ac:dyDescent="0.25">
      <c r="A18" s="217"/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</row>
    <row r="19" spans="1:22" ht="24.95" customHeight="1" x14ac:dyDescent="0.25">
      <c r="A19" s="173">
        <v>2</v>
      </c>
      <c r="B19" s="174" t="s">
        <v>17</v>
      </c>
      <c r="C19" s="174"/>
      <c r="D19" s="174"/>
      <c r="E19" s="175"/>
      <c r="F19" s="175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</row>
    <row r="20" spans="1:22" ht="15.75" thickBot="1" x14ac:dyDescent="0.3">
      <c r="A20" s="190"/>
      <c r="B20" s="197"/>
      <c r="C20" s="197"/>
      <c r="D20" s="197"/>
      <c r="E20" s="190"/>
      <c r="F20" s="190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</row>
    <row r="21" spans="1:22" ht="24.95" customHeight="1" x14ac:dyDescent="0.25">
      <c r="A21" s="222" t="s">
        <v>68</v>
      </c>
      <c r="B21" s="220" t="s">
        <v>212</v>
      </c>
      <c r="C21" s="202"/>
      <c r="D21" s="202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</row>
    <row r="22" spans="1:22" ht="24.95" customHeight="1" thickBot="1" x14ac:dyDescent="0.3">
      <c r="A22" s="223"/>
      <c r="B22" s="221"/>
      <c r="C22" s="199"/>
      <c r="D22" s="199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</row>
    <row r="23" spans="1:22" ht="24.95" customHeight="1" x14ac:dyDescent="0.25">
      <c r="A23" s="222" t="s">
        <v>71</v>
      </c>
      <c r="B23" s="220" t="s">
        <v>190</v>
      </c>
      <c r="C23" s="202"/>
      <c r="D23" s="202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</row>
    <row r="24" spans="1:22" ht="24.95" customHeight="1" thickBot="1" x14ac:dyDescent="0.3">
      <c r="A24" s="223"/>
      <c r="B24" s="221"/>
      <c r="C24" s="199"/>
      <c r="D24" s="199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</row>
    <row r="25" spans="1:22" ht="24.95" customHeight="1" x14ac:dyDescent="0.25">
      <c r="A25" s="226" t="s">
        <v>72</v>
      </c>
      <c r="B25" s="224" t="s">
        <v>108</v>
      </c>
      <c r="C25" s="200"/>
      <c r="D25" s="200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</row>
    <row r="26" spans="1:22" ht="24.95" customHeight="1" thickBot="1" x14ac:dyDescent="0.3">
      <c r="A26" s="227"/>
      <c r="B26" s="225"/>
      <c r="C26" s="201"/>
      <c r="D26" s="201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</row>
    <row r="27" spans="1:22" ht="24.95" customHeight="1" x14ac:dyDescent="0.25">
      <c r="A27" s="228" t="s">
        <v>73</v>
      </c>
      <c r="B27" s="220" t="s">
        <v>191</v>
      </c>
      <c r="C27" s="202"/>
      <c r="D27" s="202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</row>
    <row r="28" spans="1:22" ht="24.95" customHeight="1" thickBot="1" x14ac:dyDescent="0.3">
      <c r="A28" s="229"/>
      <c r="B28" s="221"/>
      <c r="C28" s="199"/>
      <c r="D28" s="199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</row>
    <row r="29" spans="1:22" ht="24.95" customHeight="1" x14ac:dyDescent="0.25">
      <c r="A29" s="234" t="s">
        <v>63</v>
      </c>
      <c r="B29" s="235"/>
      <c r="C29" s="209"/>
      <c r="D29" s="209"/>
      <c r="E29" s="209"/>
      <c r="F29" s="209"/>
      <c r="G29" s="209"/>
      <c r="H29" s="195"/>
      <c r="I29" s="196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</row>
    <row r="30" spans="1:22" ht="24.95" customHeight="1" x14ac:dyDescent="0.25">
      <c r="A30" s="236" t="s">
        <v>231</v>
      </c>
      <c r="B30" s="237"/>
      <c r="C30" s="209"/>
      <c r="D30" s="209"/>
      <c r="E30" s="209"/>
      <c r="F30" s="209"/>
      <c r="G30" s="209"/>
      <c r="H30" s="195"/>
      <c r="I30" s="196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</row>
    <row r="31" spans="1:22" ht="24" customHeight="1" x14ac:dyDescent="0.25">
      <c r="A31" s="217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</row>
    <row r="32" spans="1:22" ht="24.95" customHeight="1" x14ac:dyDescent="0.25">
      <c r="A32" s="173">
        <v>3</v>
      </c>
      <c r="B32" s="174" t="s">
        <v>10</v>
      </c>
      <c r="C32" s="174"/>
      <c r="D32" s="174"/>
      <c r="E32" s="175"/>
      <c r="F32" s="175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</row>
    <row r="33" spans="1:22" ht="15.75" thickBot="1" x14ac:dyDescent="0.3">
      <c r="A33" s="190"/>
      <c r="B33" s="197"/>
      <c r="C33" s="197"/>
      <c r="D33" s="197"/>
      <c r="E33" s="190"/>
      <c r="F33" s="190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</row>
    <row r="34" spans="1:22" ht="24.95" customHeight="1" x14ac:dyDescent="0.25">
      <c r="A34" s="222" t="s">
        <v>74</v>
      </c>
      <c r="B34" s="220" t="s">
        <v>211</v>
      </c>
      <c r="C34" s="202"/>
      <c r="D34" s="202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</row>
    <row r="35" spans="1:22" ht="24.95" customHeight="1" thickBot="1" x14ac:dyDescent="0.3">
      <c r="A35" s="223"/>
      <c r="B35" s="221"/>
      <c r="C35" s="199"/>
      <c r="D35" s="199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</row>
    <row r="36" spans="1:22" ht="24.95" customHeight="1" x14ac:dyDescent="0.25">
      <c r="A36" s="222" t="s">
        <v>77</v>
      </c>
      <c r="B36" s="220" t="s">
        <v>192</v>
      </c>
      <c r="C36" s="202"/>
      <c r="D36" s="202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</row>
    <row r="37" spans="1:22" ht="24.95" customHeight="1" thickBot="1" x14ac:dyDescent="0.3">
      <c r="A37" s="223"/>
      <c r="B37" s="221"/>
      <c r="C37" s="199"/>
      <c r="D37" s="199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</row>
    <row r="38" spans="1:22" ht="24.95" customHeight="1" x14ac:dyDescent="0.25">
      <c r="A38" s="248" t="s">
        <v>78</v>
      </c>
      <c r="B38" s="224" t="s">
        <v>193</v>
      </c>
      <c r="C38" s="200"/>
      <c r="D38" s="200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</row>
    <row r="39" spans="1:22" ht="24.95" customHeight="1" thickBot="1" x14ac:dyDescent="0.3">
      <c r="A39" s="249"/>
      <c r="B39" s="225"/>
      <c r="C39" s="201"/>
      <c r="D39" s="201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</row>
    <row r="40" spans="1:22" ht="24.95" customHeight="1" x14ac:dyDescent="0.25">
      <c r="A40" s="205" t="s">
        <v>79</v>
      </c>
      <c r="B40" s="220" t="s">
        <v>194</v>
      </c>
      <c r="C40" s="202"/>
      <c r="D40" s="202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</row>
    <row r="41" spans="1:22" ht="24.95" customHeight="1" thickBot="1" x14ac:dyDescent="0.3">
      <c r="A41" s="206"/>
      <c r="B41" s="221"/>
      <c r="C41" s="199"/>
      <c r="D41" s="199"/>
      <c r="E41" s="194"/>
      <c r="F41" s="194"/>
      <c r="G41" s="194"/>
      <c r="H41" s="194"/>
      <c r="I41" s="194"/>
      <c r="J41" s="194"/>
      <c r="K41" s="211"/>
      <c r="L41" s="194"/>
      <c r="M41" s="211"/>
      <c r="N41" s="194"/>
      <c r="O41" s="211"/>
      <c r="P41" s="194"/>
      <c r="Q41" s="211"/>
      <c r="R41" s="194"/>
      <c r="S41" s="211"/>
      <c r="T41" s="194"/>
      <c r="U41" s="211"/>
      <c r="V41" s="194"/>
    </row>
    <row r="42" spans="1:22" ht="26.25" customHeight="1" x14ac:dyDescent="0.25">
      <c r="A42" s="234" t="s">
        <v>63</v>
      </c>
      <c r="B42" s="235"/>
      <c r="C42" s="209"/>
      <c r="D42" s="209"/>
      <c r="E42" s="209"/>
      <c r="F42" s="209"/>
      <c r="G42" s="209"/>
      <c r="H42" s="195"/>
      <c r="I42" s="196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</row>
    <row r="43" spans="1:22" ht="26.25" customHeight="1" x14ac:dyDescent="0.25">
      <c r="A43" s="236" t="s">
        <v>231</v>
      </c>
      <c r="B43" s="237"/>
      <c r="C43" s="209"/>
      <c r="D43" s="209"/>
      <c r="E43" s="209"/>
      <c r="F43" s="209"/>
      <c r="G43" s="209"/>
      <c r="H43" s="195"/>
      <c r="I43" s="196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</row>
    <row r="44" spans="1:22" ht="22.5" customHeight="1" x14ac:dyDescent="0.25">
      <c r="A44" s="217"/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</row>
    <row r="45" spans="1:22" ht="24.95" customHeight="1" x14ac:dyDescent="0.25">
      <c r="A45" s="173">
        <v>4</v>
      </c>
      <c r="B45" s="174" t="s">
        <v>16</v>
      </c>
      <c r="C45" s="174"/>
      <c r="D45" s="174"/>
      <c r="E45" s="175"/>
      <c r="F45" s="175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</row>
    <row r="46" spans="1:22" ht="15.75" thickBot="1" x14ac:dyDescent="0.3">
      <c r="A46" s="190"/>
      <c r="B46" s="197"/>
      <c r="C46" s="197"/>
      <c r="D46" s="197"/>
      <c r="E46" s="190"/>
      <c r="F46" s="190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</row>
    <row r="47" spans="1:22" ht="24.95" customHeight="1" x14ac:dyDescent="0.25">
      <c r="A47" s="222" t="s">
        <v>80</v>
      </c>
      <c r="B47" s="220" t="s">
        <v>210</v>
      </c>
      <c r="C47" s="202"/>
      <c r="D47" s="202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</row>
    <row r="48" spans="1:22" ht="24.95" customHeight="1" thickBot="1" x14ac:dyDescent="0.3">
      <c r="A48" s="223"/>
      <c r="B48" s="221"/>
      <c r="C48" s="199"/>
      <c r="D48" s="199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</row>
    <row r="49" spans="1:22" ht="24.95" customHeight="1" x14ac:dyDescent="0.25">
      <c r="A49" s="222" t="s">
        <v>83</v>
      </c>
      <c r="B49" s="220" t="s">
        <v>195</v>
      </c>
      <c r="C49" s="202"/>
      <c r="D49" s="202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</row>
    <row r="50" spans="1:22" ht="24.95" customHeight="1" thickBot="1" x14ac:dyDescent="0.3">
      <c r="A50" s="223"/>
      <c r="B50" s="221"/>
      <c r="C50" s="199"/>
      <c r="D50" s="199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</row>
    <row r="51" spans="1:22" ht="24.95" customHeight="1" x14ac:dyDescent="0.25">
      <c r="A51" s="250" t="s">
        <v>84</v>
      </c>
      <c r="B51" s="224" t="s">
        <v>196</v>
      </c>
      <c r="C51" s="200"/>
      <c r="D51" s="200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</row>
    <row r="52" spans="1:22" ht="24.95" customHeight="1" thickBot="1" x14ac:dyDescent="0.3">
      <c r="A52" s="251"/>
      <c r="B52" s="225"/>
      <c r="C52" s="201"/>
      <c r="D52" s="201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</row>
    <row r="53" spans="1:22" ht="24.95" customHeight="1" x14ac:dyDescent="0.25">
      <c r="A53" s="228" t="s">
        <v>85</v>
      </c>
      <c r="B53" s="220" t="s">
        <v>197</v>
      </c>
      <c r="C53" s="202"/>
      <c r="D53" s="202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</row>
    <row r="54" spans="1:22" ht="24.95" customHeight="1" thickBot="1" x14ac:dyDescent="0.3">
      <c r="A54" s="229"/>
      <c r="B54" s="221"/>
      <c r="C54" s="199"/>
      <c r="D54" s="199"/>
      <c r="E54" s="194"/>
      <c r="F54" s="194"/>
      <c r="G54" s="194"/>
      <c r="H54" s="194"/>
      <c r="I54" s="194"/>
      <c r="J54" s="194"/>
      <c r="K54" s="211"/>
      <c r="L54" s="194"/>
      <c r="M54" s="211"/>
      <c r="N54" s="194"/>
      <c r="O54" s="211"/>
      <c r="P54" s="194"/>
      <c r="Q54" s="211"/>
      <c r="R54" s="194"/>
      <c r="S54" s="211"/>
      <c r="T54" s="194"/>
      <c r="U54" s="211"/>
      <c r="V54" s="194"/>
    </row>
    <row r="55" spans="1:22" ht="24.95" customHeight="1" x14ac:dyDescent="0.25">
      <c r="A55" s="234" t="s">
        <v>63</v>
      </c>
      <c r="B55" s="235"/>
      <c r="C55" s="209"/>
      <c r="D55" s="209"/>
      <c r="E55" s="209"/>
      <c r="F55" s="209"/>
      <c r="G55" s="209"/>
      <c r="H55" s="195"/>
      <c r="I55" s="196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</row>
    <row r="56" spans="1:22" ht="24.95" customHeight="1" x14ac:dyDescent="0.25">
      <c r="A56" s="236" t="s">
        <v>231</v>
      </c>
      <c r="B56" s="237"/>
      <c r="C56" s="209"/>
      <c r="D56" s="209"/>
      <c r="E56" s="209"/>
      <c r="F56" s="209"/>
      <c r="G56" s="209"/>
      <c r="H56" s="195"/>
      <c r="I56" s="196"/>
      <c r="J56" s="195"/>
      <c r="K56" s="195"/>
      <c r="L56" s="195"/>
      <c r="M56" s="195"/>
      <c r="N56" s="195"/>
      <c r="O56" s="195"/>
      <c r="P56" s="195"/>
      <c r="Q56" s="195"/>
      <c r="R56" s="195"/>
      <c r="S56" s="195"/>
      <c r="T56" s="195"/>
      <c r="U56" s="195"/>
      <c r="V56" s="195"/>
    </row>
    <row r="57" spans="1:22" ht="24" customHeight="1" x14ac:dyDescent="0.25">
      <c r="A57" s="217"/>
      <c r="B57" s="218"/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</row>
    <row r="58" spans="1:22" ht="24.95" customHeight="1" x14ac:dyDescent="0.25">
      <c r="A58" s="173">
        <v>5</v>
      </c>
      <c r="B58" s="174" t="s">
        <v>15</v>
      </c>
      <c r="C58" s="174"/>
      <c r="D58" s="174"/>
      <c r="E58" s="175"/>
      <c r="F58" s="175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</row>
    <row r="59" spans="1:22" ht="15.75" thickBot="1" x14ac:dyDescent="0.3">
      <c r="A59" s="190"/>
      <c r="B59" s="197"/>
      <c r="C59" s="197"/>
      <c r="D59" s="197"/>
      <c r="E59" s="190"/>
      <c r="F59" s="190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</row>
    <row r="60" spans="1:22" ht="24.95" customHeight="1" x14ac:dyDescent="0.25">
      <c r="A60" s="222" t="s">
        <v>86</v>
      </c>
      <c r="B60" s="220" t="s">
        <v>209</v>
      </c>
      <c r="C60" s="202"/>
      <c r="D60" s="202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</row>
    <row r="61" spans="1:22" ht="24.95" customHeight="1" thickBot="1" x14ac:dyDescent="0.3">
      <c r="A61" s="223"/>
      <c r="B61" s="221"/>
      <c r="C61" s="199"/>
      <c r="D61" s="199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</row>
    <row r="62" spans="1:22" ht="24.95" customHeight="1" x14ac:dyDescent="0.25">
      <c r="A62" s="226" t="s">
        <v>89</v>
      </c>
      <c r="B62" s="220" t="s">
        <v>198</v>
      </c>
      <c r="C62" s="202"/>
      <c r="D62" s="202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</row>
    <row r="63" spans="1:22" ht="24.95" customHeight="1" thickBot="1" x14ac:dyDescent="0.3">
      <c r="A63" s="227"/>
      <c r="B63" s="221"/>
      <c r="C63" s="199"/>
      <c r="D63" s="199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</row>
    <row r="64" spans="1:22" ht="24.95" customHeight="1" x14ac:dyDescent="0.25">
      <c r="A64" s="226" t="s">
        <v>90</v>
      </c>
      <c r="B64" s="224" t="s">
        <v>199</v>
      </c>
      <c r="C64" s="200"/>
      <c r="D64" s="200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</row>
    <row r="65" spans="1:22" ht="24.95" customHeight="1" thickBot="1" x14ac:dyDescent="0.3">
      <c r="A65" s="227"/>
      <c r="B65" s="225"/>
      <c r="C65" s="201"/>
      <c r="D65" s="201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</row>
    <row r="66" spans="1:22" ht="24.95" customHeight="1" x14ac:dyDescent="0.25">
      <c r="A66" s="228" t="s">
        <v>91</v>
      </c>
      <c r="B66" s="220" t="s">
        <v>200</v>
      </c>
      <c r="C66" s="202"/>
      <c r="D66" s="202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</row>
    <row r="67" spans="1:22" ht="24.95" customHeight="1" thickBot="1" x14ac:dyDescent="0.3">
      <c r="A67" s="229"/>
      <c r="B67" s="221"/>
      <c r="C67" s="199"/>
      <c r="D67" s="199"/>
      <c r="E67" s="194"/>
      <c r="F67" s="194"/>
      <c r="G67" s="194"/>
      <c r="H67" s="194"/>
      <c r="I67" s="194"/>
      <c r="J67" s="194"/>
      <c r="K67" s="211"/>
      <c r="L67" s="194"/>
      <c r="M67" s="211"/>
      <c r="N67" s="194"/>
      <c r="O67" s="211"/>
      <c r="P67" s="194"/>
      <c r="Q67" s="211"/>
      <c r="R67" s="194"/>
      <c r="S67" s="211"/>
      <c r="T67" s="194"/>
      <c r="U67" s="211"/>
      <c r="V67" s="194"/>
    </row>
    <row r="68" spans="1:22" ht="24.95" customHeight="1" x14ac:dyDescent="0.25">
      <c r="A68" s="234" t="s">
        <v>63</v>
      </c>
      <c r="B68" s="235"/>
      <c r="C68" s="209"/>
      <c r="D68" s="209"/>
      <c r="E68" s="209"/>
      <c r="F68" s="209"/>
      <c r="G68" s="209"/>
      <c r="H68" s="195"/>
      <c r="I68" s="196"/>
      <c r="J68" s="195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95"/>
    </row>
    <row r="69" spans="1:22" ht="24.95" customHeight="1" x14ac:dyDescent="0.25">
      <c r="A69" s="236" t="s">
        <v>231</v>
      </c>
      <c r="B69" s="237"/>
      <c r="C69" s="209"/>
      <c r="D69" s="209"/>
      <c r="E69" s="209"/>
      <c r="F69" s="209"/>
      <c r="G69" s="209"/>
      <c r="H69" s="195"/>
      <c r="I69" s="196"/>
      <c r="J69" s="195"/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95"/>
    </row>
    <row r="70" spans="1:22" ht="22.5" customHeight="1" x14ac:dyDescent="0.25">
      <c r="A70" s="217"/>
      <c r="B70" s="218"/>
      <c r="C70" s="218"/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9"/>
    </row>
    <row r="71" spans="1:22" ht="24.95" customHeight="1" x14ac:dyDescent="0.25">
      <c r="A71" s="173">
        <v>6</v>
      </c>
      <c r="B71" s="174" t="s">
        <v>106</v>
      </c>
      <c r="C71" s="174"/>
      <c r="D71" s="174"/>
      <c r="E71" s="175"/>
      <c r="F71" s="175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</row>
    <row r="72" spans="1:22" ht="15.75" thickBot="1" x14ac:dyDescent="0.3">
      <c r="A72" s="190"/>
      <c r="B72" s="197"/>
      <c r="C72" s="197"/>
      <c r="D72" s="197"/>
      <c r="E72" s="190"/>
      <c r="F72" s="190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</row>
    <row r="73" spans="1:22" ht="24.95" customHeight="1" x14ac:dyDescent="0.25">
      <c r="A73" s="222" t="s">
        <v>92</v>
      </c>
      <c r="B73" s="230" t="s">
        <v>207</v>
      </c>
      <c r="C73" s="207"/>
      <c r="D73" s="207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</row>
    <row r="74" spans="1:22" ht="24.95" customHeight="1" thickBot="1" x14ac:dyDescent="0.3">
      <c r="A74" s="223"/>
      <c r="B74" s="231"/>
      <c r="C74" s="208"/>
      <c r="D74" s="208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4"/>
      <c r="Q74" s="194"/>
      <c r="R74" s="194"/>
      <c r="S74" s="194"/>
      <c r="T74" s="194"/>
      <c r="U74" s="194"/>
      <c r="V74" s="194"/>
    </row>
    <row r="75" spans="1:22" ht="24.95" customHeight="1" x14ac:dyDescent="0.25">
      <c r="A75" s="222" t="s">
        <v>95</v>
      </c>
      <c r="B75" s="220" t="s">
        <v>201</v>
      </c>
      <c r="C75" s="202"/>
      <c r="D75" s="202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</row>
    <row r="76" spans="1:22" ht="24.95" customHeight="1" thickBot="1" x14ac:dyDescent="0.3">
      <c r="A76" s="223"/>
      <c r="B76" s="221"/>
      <c r="C76" s="199"/>
      <c r="D76" s="199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</row>
    <row r="77" spans="1:22" ht="24.95" customHeight="1" x14ac:dyDescent="0.25">
      <c r="A77" s="226" t="s">
        <v>96</v>
      </c>
      <c r="B77" s="224" t="s">
        <v>202</v>
      </c>
      <c r="C77" s="200"/>
      <c r="D77" s="200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</row>
    <row r="78" spans="1:22" ht="24.95" customHeight="1" thickBot="1" x14ac:dyDescent="0.3">
      <c r="A78" s="227"/>
      <c r="B78" s="225"/>
      <c r="C78" s="201"/>
      <c r="D78" s="201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</row>
    <row r="79" spans="1:22" ht="24.95" customHeight="1" x14ac:dyDescent="0.25">
      <c r="A79" s="228" t="s">
        <v>97</v>
      </c>
      <c r="B79" s="220" t="s">
        <v>203</v>
      </c>
      <c r="C79" s="202"/>
      <c r="D79" s="202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</row>
    <row r="80" spans="1:22" ht="24.95" customHeight="1" thickBot="1" x14ac:dyDescent="0.3">
      <c r="A80" s="229"/>
      <c r="B80" s="221"/>
      <c r="C80" s="199"/>
      <c r="D80" s="199"/>
      <c r="E80" s="194"/>
      <c r="F80" s="194"/>
      <c r="G80" s="194"/>
      <c r="H80" s="194"/>
      <c r="I80" s="194"/>
      <c r="J80" s="194"/>
      <c r="K80" s="211"/>
      <c r="L80" s="194"/>
      <c r="M80" s="211"/>
      <c r="N80" s="194"/>
      <c r="O80" s="211"/>
      <c r="P80" s="194"/>
      <c r="Q80" s="211"/>
      <c r="R80" s="194"/>
      <c r="S80" s="211"/>
      <c r="T80" s="194"/>
      <c r="U80" s="211"/>
      <c r="V80" s="194"/>
    </row>
    <row r="81" spans="1:22" ht="24.95" customHeight="1" x14ac:dyDescent="0.25">
      <c r="A81" s="234" t="s">
        <v>63</v>
      </c>
      <c r="B81" s="235"/>
      <c r="C81" s="209"/>
      <c r="D81" s="209"/>
      <c r="E81" s="209"/>
      <c r="F81" s="209"/>
      <c r="G81" s="209"/>
      <c r="H81" s="195"/>
      <c r="I81" s="196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</row>
    <row r="82" spans="1:22" ht="24.95" customHeight="1" x14ac:dyDescent="0.25">
      <c r="A82" s="236" t="s">
        <v>231</v>
      </c>
      <c r="B82" s="237"/>
      <c r="C82" s="209"/>
      <c r="D82" s="209"/>
      <c r="E82" s="209"/>
      <c r="F82" s="209"/>
      <c r="G82" s="209"/>
      <c r="H82" s="195"/>
      <c r="I82" s="196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195"/>
    </row>
    <row r="83" spans="1:22" ht="21" customHeight="1" x14ac:dyDescent="0.25">
      <c r="A83" s="217"/>
      <c r="B83" s="218"/>
      <c r="C83" s="218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</row>
    <row r="84" spans="1:22" ht="24.95" customHeight="1" x14ac:dyDescent="0.25">
      <c r="A84" s="173">
        <v>7</v>
      </c>
      <c r="B84" s="174" t="s">
        <v>105</v>
      </c>
      <c r="C84" s="174"/>
      <c r="D84" s="174"/>
      <c r="E84" s="175"/>
      <c r="F84" s="175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</row>
    <row r="85" spans="1:22" ht="15.75" thickBot="1" x14ac:dyDescent="0.3">
      <c r="A85" s="190"/>
      <c r="B85" s="197"/>
      <c r="C85" s="197"/>
      <c r="D85" s="197"/>
      <c r="E85" s="190"/>
      <c r="F85" s="190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</row>
    <row r="86" spans="1:22" ht="24.95" customHeight="1" x14ac:dyDescent="0.25">
      <c r="A86" s="222" t="s">
        <v>98</v>
      </c>
      <c r="B86" s="220" t="s">
        <v>208</v>
      </c>
      <c r="C86" s="202"/>
      <c r="D86" s="202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</row>
    <row r="87" spans="1:22" ht="24.95" customHeight="1" thickBot="1" x14ac:dyDescent="0.3">
      <c r="A87" s="223"/>
      <c r="B87" s="221"/>
      <c r="C87" s="199"/>
      <c r="D87" s="199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4"/>
      <c r="Q87" s="194"/>
      <c r="R87" s="194"/>
      <c r="S87" s="194"/>
      <c r="T87" s="194"/>
      <c r="U87" s="194"/>
      <c r="V87" s="194"/>
    </row>
    <row r="88" spans="1:22" ht="24.95" customHeight="1" x14ac:dyDescent="0.25">
      <c r="A88" s="222" t="s">
        <v>101</v>
      </c>
      <c r="B88" s="220" t="s">
        <v>204</v>
      </c>
      <c r="C88" s="202"/>
      <c r="D88" s="202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193"/>
    </row>
    <row r="89" spans="1:22" ht="24.95" customHeight="1" thickBot="1" x14ac:dyDescent="0.3">
      <c r="A89" s="223"/>
      <c r="B89" s="221"/>
      <c r="C89" s="199"/>
      <c r="D89" s="199"/>
      <c r="E89" s="194"/>
      <c r="F89" s="194"/>
      <c r="G89" s="194"/>
      <c r="H89" s="194"/>
      <c r="I89" s="194"/>
      <c r="J89" s="194"/>
      <c r="K89" s="194"/>
      <c r="L89" s="194"/>
      <c r="M89" s="194"/>
      <c r="N89" s="194"/>
      <c r="O89" s="194"/>
      <c r="P89" s="194"/>
      <c r="Q89" s="194"/>
      <c r="R89" s="194"/>
      <c r="S89" s="194"/>
      <c r="T89" s="194"/>
      <c r="U89" s="194"/>
      <c r="V89" s="194"/>
    </row>
    <row r="90" spans="1:22" ht="24.95" customHeight="1" x14ac:dyDescent="0.25">
      <c r="A90" s="226" t="s">
        <v>102</v>
      </c>
      <c r="B90" s="224" t="s">
        <v>206</v>
      </c>
      <c r="C90" s="200"/>
      <c r="D90" s="200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3"/>
      <c r="U90" s="193"/>
      <c r="V90" s="193"/>
    </row>
    <row r="91" spans="1:22" ht="24.95" customHeight="1" thickBot="1" x14ac:dyDescent="0.3">
      <c r="A91" s="227"/>
      <c r="B91" s="225"/>
      <c r="C91" s="201"/>
      <c r="D91" s="201"/>
      <c r="E91" s="194"/>
      <c r="F91" s="194"/>
      <c r="G91" s="194"/>
      <c r="H91" s="194"/>
      <c r="I91" s="194"/>
      <c r="J91" s="194"/>
      <c r="K91" s="194"/>
      <c r="L91" s="194"/>
      <c r="M91" s="194"/>
      <c r="N91" s="194"/>
      <c r="O91" s="194"/>
      <c r="P91" s="194"/>
      <c r="Q91" s="194"/>
      <c r="R91" s="194"/>
      <c r="S91" s="194"/>
      <c r="T91" s="194"/>
      <c r="U91" s="194"/>
      <c r="V91" s="194"/>
    </row>
    <row r="92" spans="1:22" ht="24.95" customHeight="1" x14ac:dyDescent="0.25">
      <c r="A92" s="228" t="s">
        <v>103</v>
      </c>
      <c r="B92" s="220" t="s">
        <v>205</v>
      </c>
      <c r="C92" s="202"/>
      <c r="D92" s="202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</row>
    <row r="93" spans="1:22" ht="24.95" customHeight="1" thickBot="1" x14ac:dyDescent="0.3">
      <c r="A93" s="229"/>
      <c r="B93" s="221"/>
      <c r="C93" s="199"/>
      <c r="D93" s="199"/>
      <c r="E93" s="194"/>
      <c r="F93" s="194"/>
      <c r="G93" s="194"/>
      <c r="H93" s="194"/>
      <c r="I93" s="194"/>
      <c r="J93" s="194"/>
      <c r="K93" s="211"/>
      <c r="L93" s="194"/>
      <c r="M93" s="211"/>
      <c r="N93" s="194"/>
      <c r="O93" s="211"/>
      <c r="P93" s="194"/>
      <c r="Q93" s="211"/>
      <c r="R93" s="194"/>
      <c r="S93" s="211"/>
      <c r="T93" s="194"/>
      <c r="U93" s="211"/>
      <c r="V93" s="194"/>
    </row>
    <row r="94" spans="1:22" ht="24.95" customHeight="1" x14ac:dyDescent="0.25">
      <c r="A94" s="234" t="s">
        <v>63</v>
      </c>
      <c r="B94" s="235"/>
      <c r="C94" s="209"/>
      <c r="D94" s="209"/>
      <c r="E94" s="209"/>
      <c r="F94" s="209"/>
      <c r="G94" s="209"/>
      <c r="H94" s="195"/>
      <c r="I94" s="196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5"/>
    </row>
    <row r="95" spans="1:22" ht="24.95" customHeight="1" x14ac:dyDescent="0.25">
      <c r="A95" s="236" t="s">
        <v>231</v>
      </c>
      <c r="B95" s="237"/>
      <c r="C95" s="209"/>
      <c r="D95" s="209"/>
      <c r="E95" s="209"/>
      <c r="F95" s="209"/>
      <c r="G95" s="209"/>
      <c r="H95" s="195"/>
      <c r="I95" s="196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</row>
    <row r="96" spans="1:22" ht="17.25" customHeight="1" x14ac:dyDescent="0.25">
      <c r="A96" s="217"/>
      <c r="B96" s="218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</row>
    <row r="97" spans="1:22" ht="31.5" customHeight="1" x14ac:dyDescent="0.25">
      <c r="A97" s="232" t="s">
        <v>233</v>
      </c>
      <c r="B97" s="233"/>
      <c r="C97" s="212"/>
      <c r="D97" s="212"/>
      <c r="E97" s="212"/>
      <c r="F97" s="212"/>
      <c r="G97" s="212"/>
      <c r="H97" s="161"/>
      <c r="I97" s="188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</row>
    <row r="98" spans="1:22" ht="31.5" customHeight="1" x14ac:dyDescent="0.25">
      <c r="A98" s="232" t="s">
        <v>231</v>
      </c>
      <c r="B98" s="233"/>
      <c r="C98" s="212"/>
      <c r="D98" s="212"/>
      <c r="E98" s="212"/>
      <c r="F98" s="212"/>
      <c r="G98" s="212"/>
      <c r="H98" s="161"/>
      <c r="I98" s="188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</row>
  </sheetData>
  <mergeCells count="94">
    <mergeCell ref="A31:V31"/>
    <mergeCell ref="E5:F5"/>
    <mergeCell ref="G5:H5"/>
    <mergeCell ref="I5:J5"/>
    <mergeCell ref="A1:V1"/>
    <mergeCell ref="A2:V2"/>
    <mergeCell ref="A3:V3"/>
    <mergeCell ref="A23:A24"/>
    <mergeCell ref="A25:A26"/>
    <mergeCell ref="A27:A28"/>
    <mergeCell ref="B25:B26"/>
    <mergeCell ref="B27:B28"/>
    <mergeCell ref="B12:B13"/>
    <mergeCell ref="A12:A13"/>
    <mergeCell ref="B14:B15"/>
    <mergeCell ref="A14:A15"/>
    <mergeCell ref="B64:B65"/>
    <mergeCell ref="A64:A65"/>
    <mergeCell ref="B66:B67"/>
    <mergeCell ref="A66:A67"/>
    <mergeCell ref="B34:B35"/>
    <mergeCell ref="B36:B37"/>
    <mergeCell ref="B38:B39"/>
    <mergeCell ref="B40:B41"/>
    <mergeCell ref="A44:V44"/>
    <mergeCell ref="A34:A35"/>
    <mergeCell ref="A36:A37"/>
    <mergeCell ref="A38:A39"/>
    <mergeCell ref="B51:B52"/>
    <mergeCell ref="A51:A52"/>
    <mergeCell ref="A53:A54"/>
    <mergeCell ref="B53:B54"/>
    <mergeCell ref="B79:B80"/>
    <mergeCell ref="A73:A74"/>
    <mergeCell ref="A75:A76"/>
    <mergeCell ref="A77:A78"/>
    <mergeCell ref="A79:A80"/>
    <mergeCell ref="A18:V18"/>
    <mergeCell ref="K5:L5"/>
    <mergeCell ref="M5:N5"/>
    <mergeCell ref="O5:P5"/>
    <mergeCell ref="Q5:R5"/>
    <mergeCell ref="S5:T5"/>
    <mergeCell ref="A8:A9"/>
    <mergeCell ref="B8:B9"/>
    <mergeCell ref="B10:B11"/>
    <mergeCell ref="A60:A61"/>
    <mergeCell ref="B62:B63"/>
    <mergeCell ref="A62:A63"/>
    <mergeCell ref="A4:V4"/>
    <mergeCell ref="A10:A11"/>
    <mergeCell ref="A47:A48"/>
    <mergeCell ref="B47:B48"/>
    <mergeCell ref="A49:A50"/>
    <mergeCell ref="B49:B50"/>
    <mergeCell ref="A21:A22"/>
    <mergeCell ref="U5:V5"/>
    <mergeCell ref="B21:B22"/>
    <mergeCell ref="B23:B24"/>
    <mergeCell ref="C8:C9"/>
    <mergeCell ref="D8:D9"/>
    <mergeCell ref="C5:D5"/>
    <mergeCell ref="A97:B97"/>
    <mergeCell ref="A98:B98"/>
    <mergeCell ref="A16:B16"/>
    <mergeCell ref="A17:B17"/>
    <mergeCell ref="A29:B29"/>
    <mergeCell ref="A30:B30"/>
    <mergeCell ref="A42:B42"/>
    <mergeCell ref="A43:B43"/>
    <mergeCell ref="A55:B55"/>
    <mergeCell ref="A56:B56"/>
    <mergeCell ref="A68:B68"/>
    <mergeCell ref="A69:B69"/>
    <mergeCell ref="A81:B81"/>
    <mergeCell ref="A82:B82"/>
    <mergeCell ref="A94:B94"/>
    <mergeCell ref="A95:B95"/>
    <mergeCell ref="A83:V83"/>
    <mergeCell ref="A96:V96"/>
    <mergeCell ref="A70:V70"/>
    <mergeCell ref="A57:V57"/>
    <mergeCell ref="B86:B87"/>
    <mergeCell ref="A86:A87"/>
    <mergeCell ref="B88:B89"/>
    <mergeCell ref="A88:A89"/>
    <mergeCell ref="B90:B91"/>
    <mergeCell ref="A90:A91"/>
    <mergeCell ref="B92:B93"/>
    <mergeCell ref="A92:A93"/>
    <mergeCell ref="B73:B74"/>
    <mergeCell ref="B75:B76"/>
    <mergeCell ref="B77:B78"/>
    <mergeCell ref="B60:B61"/>
  </mergeCells>
  <phoneticPr fontId="37" type="noConversion"/>
  <pageMargins left="0.511811024" right="0.511811024" top="0.78740157499999996" bottom="0.78740157499999996" header="0.31496062000000002" footer="0.31496062000000002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1"/>
  <sheetViews>
    <sheetView zoomScale="59" zoomScaleNormal="59" workbookViewId="0">
      <selection activeCell="F27" sqref="F27"/>
    </sheetView>
  </sheetViews>
  <sheetFormatPr defaultRowHeight="15" x14ac:dyDescent="0.25"/>
  <cols>
    <col min="2" max="2" width="65" style="1" customWidth="1"/>
    <col min="3" max="3" width="23.5703125" style="1" customWidth="1"/>
    <col min="4" max="4" width="6.85546875" style="1" customWidth="1"/>
    <col min="5" max="5" width="15.7109375" customWidth="1"/>
    <col min="6" max="6" width="7.7109375" style="2" customWidth="1"/>
    <col min="7" max="7" width="15.140625" customWidth="1"/>
    <col min="8" max="8" width="6.85546875" customWidth="1"/>
    <col min="9" max="9" width="15.140625" customWidth="1"/>
    <col min="10" max="10" width="6.85546875" customWidth="1"/>
    <col min="11" max="11" width="15.140625" customWidth="1"/>
    <col min="12" max="12" width="6.85546875" customWidth="1"/>
    <col min="13" max="13" width="15.140625" customWidth="1"/>
    <col min="14" max="14" width="6.85546875" customWidth="1"/>
    <col min="15" max="15" width="15.140625" customWidth="1"/>
    <col min="16" max="16" width="6.85546875" customWidth="1"/>
    <col min="17" max="17" width="15.140625" customWidth="1"/>
    <col min="18" max="18" width="6.85546875" customWidth="1"/>
    <col min="19" max="19" width="15.140625" customWidth="1"/>
    <col min="20" max="20" width="6.85546875" customWidth="1"/>
    <col min="21" max="21" width="15.140625" customWidth="1"/>
    <col min="22" max="22" width="6.85546875" customWidth="1"/>
  </cols>
  <sheetData>
    <row r="1" spans="1:22" ht="42" customHeight="1" thickBot="1" x14ac:dyDescent="0.3">
      <c r="A1" s="252" t="s">
        <v>218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</row>
    <row r="2" spans="1:22" ht="41.25" customHeight="1" thickBot="1" x14ac:dyDescent="0.3">
      <c r="A2" s="254" t="s">
        <v>107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</row>
    <row r="3" spans="1:22" ht="24.75" customHeight="1" thickBot="1" x14ac:dyDescent="0.3">
      <c r="A3" s="256" t="s">
        <v>120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</row>
    <row r="4" spans="1:22" ht="15.75" thickBot="1" x14ac:dyDescent="0.3">
      <c r="A4" s="238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</row>
    <row r="5" spans="1:22" ht="30" customHeight="1" x14ac:dyDescent="0.25">
      <c r="A5" s="204" t="s">
        <v>55</v>
      </c>
      <c r="B5" s="204" t="s">
        <v>56</v>
      </c>
      <c r="C5" s="241"/>
      <c r="D5" s="242"/>
      <c r="E5" s="241" t="s">
        <v>221</v>
      </c>
      <c r="F5" s="242"/>
      <c r="G5" s="241" t="s">
        <v>222</v>
      </c>
      <c r="H5" s="242"/>
      <c r="I5" s="241" t="s">
        <v>223</v>
      </c>
      <c r="J5" s="242"/>
      <c r="K5" s="241" t="s">
        <v>224</v>
      </c>
      <c r="L5" s="242"/>
      <c r="M5" s="214" t="s">
        <v>225</v>
      </c>
      <c r="N5" s="215"/>
      <c r="O5" s="214" t="s">
        <v>226</v>
      </c>
      <c r="P5" s="215"/>
      <c r="Q5" s="214" t="s">
        <v>227</v>
      </c>
      <c r="R5" s="215"/>
      <c r="S5" s="241" t="s">
        <v>228</v>
      </c>
      <c r="T5" s="242"/>
      <c r="U5" s="241" t="s">
        <v>229</v>
      </c>
      <c r="V5" s="242"/>
    </row>
    <row r="6" spans="1:22" ht="24.95" customHeight="1" x14ac:dyDescent="0.25">
      <c r="A6" s="173">
        <v>1</v>
      </c>
      <c r="B6" s="174" t="s">
        <v>64</v>
      </c>
      <c r="C6" s="203" t="s">
        <v>230</v>
      </c>
      <c r="D6" s="175" t="s">
        <v>219</v>
      </c>
      <c r="E6" s="175" t="s">
        <v>220</v>
      </c>
      <c r="F6" s="175" t="s">
        <v>219</v>
      </c>
      <c r="G6" s="175" t="s">
        <v>220</v>
      </c>
      <c r="H6" s="175" t="s">
        <v>219</v>
      </c>
      <c r="I6" s="175" t="s">
        <v>220</v>
      </c>
      <c r="J6" s="175" t="s">
        <v>219</v>
      </c>
      <c r="K6" s="175" t="s">
        <v>220</v>
      </c>
      <c r="L6" s="175" t="s">
        <v>219</v>
      </c>
      <c r="M6" s="175" t="s">
        <v>220</v>
      </c>
      <c r="N6" s="175" t="s">
        <v>219</v>
      </c>
      <c r="O6" s="175" t="s">
        <v>220</v>
      </c>
      <c r="P6" s="175" t="s">
        <v>219</v>
      </c>
      <c r="Q6" s="175" t="s">
        <v>220</v>
      </c>
      <c r="R6" s="175" t="s">
        <v>219</v>
      </c>
      <c r="S6" s="175" t="s">
        <v>220</v>
      </c>
      <c r="T6" s="175" t="s">
        <v>219</v>
      </c>
      <c r="U6" s="175" t="s">
        <v>220</v>
      </c>
      <c r="V6" s="175" t="s">
        <v>219</v>
      </c>
    </row>
    <row r="7" spans="1:22" ht="15" customHeight="1" x14ac:dyDescent="0.25">
      <c r="A7" s="217"/>
      <c r="B7" s="218"/>
      <c r="C7" s="218"/>
      <c r="D7" s="218"/>
      <c r="E7" s="218"/>
      <c r="F7" s="218"/>
      <c r="G7" s="218"/>
      <c r="H7" s="218"/>
      <c r="I7" s="219"/>
    </row>
    <row r="8" spans="1:22" ht="24.95" customHeight="1" x14ac:dyDescent="0.25">
      <c r="A8" s="173">
        <v>2</v>
      </c>
      <c r="B8" s="174" t="s">
        <v>17</v>
      </c>
      <c r="C8" s="174"/>
      <c r="D8" s="174"/>
      <c r="E8" s="175"/>
      <c r="F8" s="175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</row>
    <row r="9" spans="1:22" x14ac:dyDescent="0.25">
      <c r="A9" s="217"/>
      <c r="B9" s="218"/>
      <c r="C9" s="218"/>
      <c r="D9" s="218"/>
      <c r="E9" s="218"/>
      <c r="F9" s="218"/>
      <c r="G9" s="218"/>
      <c r="H9" s="218"/>
      <c r="I9" s="219"/>
    </row>
    <row r="10" spans="1:22" ht="24.95" customHeight="1" x14ac:dyDescent="0.25">
      <c r="A10" s="173">
        <v>3</v>
      </c>
      <c r="B10" s="174" t="s">
        <v>10</v>
      </c>
      <c r="C10" s="174"/>
      <c r="D10" s="174"/>
      <c r="E10" s="175"/>
      <c r="F10" s="175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</row>
    <row r="11" spans="1:22" ht="15" customHeight="1" x14ac:dyDescent="0.25">
      <c r="A11" s="258"/>
      <c r="B11" s="258"/>
      <c r="C11" s="258"/>
      <c r="D11" s="258"/>
      <c r="E11" s="258"/>
      <c r="F11" s="258"/>
      <c r="G11" s="258"/>
      <c r="H11" s="258"/>
      <c r="I11" s="160"/>
    </row>
    <row r="12" spans="1:22" ht="24.95" customHeight="1" x14ac:dyDescent="0.25">
      <c r="A12" s="173">
        <v>4</v>
      </c>
      <c r="B12" s="174" t="s">
        <v>16</v>
      </c>
      <c r="C12" s="174"/>
      <c r="D12" s="174"/>
      <c r="E12" s="175"/>
      <c r="F12" s="175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</row>
    <row r="13" spans="1:22" x14ac:dyDescent="0.25">
      <c r="A13" s="217"/>
      <c r="B13" s="218"/>
      <c r="C13" s="218"/>
      <c r="D13" s="218"/>
      <c r="E13" s="218"/>
      <c r="F13" s="218"/>
      <c r="G13" s="218"/>
      <c r="H13" s="218"/>
      <c r="I13" s="219"/>
    </row>
    <row r="14" spans="1:22" ht="24.95" customHeight="1" x14ac:dyDescent="0.25">
      <c r="A14" s="173">
        <v>5</v>
      </c>
      <c r="B14" s="174" t="s">
        <v>15</v>
      </c>
      <c r="C14" s="174"/>
      <c r="D14" s="174"/>
      <c r="E14" s="175"/>
      <c r="F14" s="175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</row>
    <row r="15" spans="1:22" ht="11.25" customHeight="1" x14ac:dyDescent="0.25">
      <c r="A15" s="258"/>
      <c r="B15" s="258"/>
      <c r="C15" s="258"/>
      <c r="D15" s="258"/>
      <c r="E15" s="258"/>
      <c r="F15" s="258"/>
      <c r="G15" s="258"/>
      <c r="H15" s="258"/>
      <c r="I15" s="258"/>
      <c r="M15" s="210"/>
      <c r="N15" s="210"/>
      <c r="O15" s="210"/>
      <c r="P15" s="210"/>
      <c r="Q15" s="210"/>
      <c r="R15" s="210"/>
      <c r="S15" s="210"/>
      <c r="T15" s="210"/>
      <c r="U15" s="210"/>
      <c r="V15" s="210"/>
    </row>
    <row r="16" spans="1:22" ht="24.95" customHeight="1" x14ac:dyDescent="0.25">
      <c r="A16" s="173">
        <v>6</v>
      </c>
      <c r="B16" s="174" t="s">
        <v>106</v>
      </c>
      <c r="C16" s="174"/>
      <c r="D16" s="174"/>
      <c r="E16" s="175"/>
      <c r="F16" s="175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</row>
    <row r="17" spans="1:22" ht="11.25" customHeight="1" x14ac:dyDescent="0.25">
      <c r="A17" s="258"/>
      <c r="B17" s="258"/>
      <c r="C17" s="258"/>
      <c r="D17" s="258"/>
      <c r="E17" s="258"/>
      <c r="F17" s="258"/>
      <c r="G17" s="258"/>
      <c r="H17" s="258"/>
      <c r="I17" s="258"/>
    </row>
    <row r="18" spans="1:22" ht="24.95" customHeight="1" x14ac:dyDescent="0.25">
      <c r="A18" s="173">
        <v>7</v>
      </c>
      <c r="B18" s="174" t="s">
        <v>105</v>
      </c>
      <c r="C18" s="174"/>
      <c r="D18" s="174"/>
      <c r="E18" s="175"/>
      <c r="F18" s="175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</row>
    <row r="19" spans="1:22" ht="17.25" customHeight="1" x14ac:dyDescent="0.25">
      <c r="A19" s="258"/>
      <c r="B19" s="258"/>
      <c r="C19" s="258"/>
      <c r="D19" s="258"/>
      <c r="E19" s="258"/>
      <c r="F19" s="258"/>
      <c r="G19" s="258"/>
      <c r="H19" s="258"/>
      <c r="I19" s="258"/>
    </row>
    <row r="20" spans="1:22" ht="31.5" customHeight="1" x14ac:dyDescent="0.25">
      <c r="A20" s="232" t="s">
        <v>233</v>
      </c>
      <c r="B20" s="233"/>
      <c r="C20" s="212"/>
      <c r="D20" s="212"/>
      <c r="E20" s="212"/>
      <c r="F20" s="212"/>
      <c r="G20" s="212"/>
      <c r="H20" s="161"/>
      <c r="I20" s="188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</row>
    <row r="21" spans="1:22" ht="31.5" customHeight="1" x14ac:dyDescent="0.25">
      <c r="A21" s="232" t="s">
        <v>231</v>
      </c>
      <c r="B21" s="233"/>
      <c r="C21" s="212"/>
      <c r="D21" s="212"/>
      <c r="E21" s="212"/>
      <c r="F21" s="212"/>
      <c r="G21" s="212"/>
      <c r="H21" s="161"/>
      <c r="I21" s="188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</row>
  </sheetData>
  <mergeCells count="20">
    <mergeCell ref="U5:V5"/>
    <mergeCell ref="A1:V1"/>
    <mergeCell ref="A2:V2"/>
    <mergeCell ref="A3:V3"/>
    <mergeCell ref="A4:V4"/>
    <mergeCell ref="C5:D5"/>
    <mergeCell ref="E5:F5"/>
    <mergeCell ref="G5:H5"/>
    <mergeCell ref="I5:J5"/>
    <mergeCell ref="K5:L5"/>
    <mergeCell ref="A13:I13"/>
    <mergeCell ref="A11:H11"/>
    <mergeCell ref="A9:I9"/>
    <mergeCell ref="A7:I7"/>
    <mergeCell ref="S5:T5"/>
    <mergeCell ref="A21:B21"/>
    <mergeCell ref="A19:I19"/>
    <mergeCell ref="A20:B20"/>
    <mergeCell ref="A17:I17"/>
    <mergeCell ref="A15:I1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46"/>
  <sheetViews>
    <sheetView topLeftCell="A25" zoomScale="90" zoomScaleNormal="90" workbookViewId="0">
      <selection activeCell="D153" sqref="D153"/>
    </sheetView>
  </sheetViews>
  <sheetFormatPr defaultRowHeight="15" x14ac:dyDescent="0.25"/>
  <cols>
    <col min="2" max="2" width="65" style="1" customWidth="1"/>
    <col min="3" max="3" width="15.5703125" customWidth="1"/>
    <col min="4" max="4" width="12" style="2" customWidth="1"/>
    <col min="5" max="5" width="15.140625" customWidth="1"/>
    <col min="6" max="6" width="18" customWidth="1"/>
    <col min="7" max="7" width="10" style="2" customWidth="1"/>
  </cols>
  <sheetData>
    <row r="1" spans="1:7" ht="42" customHeight="1" x14ac:dyDescent="0.25">
      <c r="A1" s="260" t="s">
        <v>65</v>
      </c>
      <c r="B1" s="261"/>
      <c r="C1" s="261"/>
      <c r="D1" s="261"/>
      <c r="E1" s="261"/>
      <c r="F1" s="261"/>
      <c r="G1" s="262"/>
    </row>
    <row r="2" spans="1:7" ht="41.25" customHeight="1" x14ac:dyDescent="0.25">
      <c r="A2" s="263" t="s">
        <v>107</v>
      </c>
      <c r="B2" s="264"/>
      <c r="C2" s="264"/>
      <c r="D2" s="264"/>
      <c r="E2" s="264"/>
      <c r="F2" s="264"/>
      <c r="G2" s="265"/>
    </row>
    <row r="3" spans="1:7" ht="24.75" customHeight="1" x14ac:dyDescent="0.25">
      <c r="A3" s="266" t="s">
        <v>120</v>
      </c>
      <c r="B3" s="267"/>
      <c r="C3" s="267"/>
      <c r="D3" s="267"/>
      <c r="E3" s="267"/>
      <c r="F3" s="267"/>
      <c r="G3" s="268"/>
    </row>
    <row r="4" spans="1:7" x14ac:dyDescent="0.25">
      <c r="A4" s="269"/>
      <c r="B4" s="270"/>
      <c r="C4" s="270"/>
      <c r="D4" s="270"/>
      <c r="E4" s="270"/>
      <c r="F4" s="270"/>
      <c r="G4" s="271"/>
    </row>
    <row r="5" spans="1:7" ht="48.75" customHeight="1" x14ac:dyDescent="0.25">
      <c r="A5" s="172" t="s">
        <v>55</v>
      </c>
      <c r="B5" s="172" t="s">
        <v>56</v>
      </c>
      <c r="C5" s="172" t="s">
        <v>104</v>
      </c>
      <c r="D5" s="172" t="s">
        <v>0</v>
      </c>
      <c r="E5" s="172" t="s">
        <v>57</v>
      </c>
      <c r="F5" s="172" t="s">
        <v>58</v>
      </c>
      <c r="G5" s="172" t="s">
        <v>110</v>
      </c>
    </row>
    <row r="6" spans="1:7" ht="24.95" customHeight="1" x14ac:dyDescent="0.25">
      <c r="A6" s="173">
        <v>1</v>
      </c>
      <c r="B6" s="174" t="s">
        <v>64</v>
      </c>
      <c r="C6" s="175"/>
      <c r="D6" s="175"/>
      <c r="E6" s="176"/>
      <c r="F6" s="176"/>
      <c r="G6" s="175"/>
    </row>
    <row r="7" spans="1:7" ht="15" customHeight="1" x14ac:dyDescent="0.25">
      <c r="A7" s="157"/>
      <c r="B7" s="158"/>
      <c r="C7" s="157"/>
      <c r="D7" s="157"/>
      <c r="E7" s="156"/>
      <c r="F7" s="156"/>
      <c r="G7" s="157"/>
    </row>
    <row r="8" spans="1:7" ht="30" customHeight="1" x14ac:dyDescent="0.25">
      <c r="A8" s="177" t="s">
        <v>59</v>
      </c>
      <c r="B8" s="273" t="s">
        <v>213</v>
      </c>
      <c r="C8" s="273"/>
      <c r="D8" s="273"/>
      <c r="E8" s="273"/>
      <c r="F8" s="162"/>
      <c r="G8" s="169"/>
    </row>
    <row r="9" spans="1:7" ht="75" x14ac:dyDescent="0.25">
      <c r="A9" s="178" t="s">
        <v>66</v>
      </c>
      <c r="B9" s="167" t="s">
        <v>129</v>
      </c>
      <c r="C9" s="159"/>
      <c r="D9" s="165"/>
      <c r="E9" s="159"/>
      <c r="F9" s="159"/>
      <c r="G9" s="165"/>
    </row>
    <row r="10" spans="1:7" ht="60" x14ac:dyDescent="0.25">
      <c r="A10" s="178" t="s">
        <v>67</v>
      </c>
      <c r="B10" s="167" t="s">
        <v>130</v>
      </c>
      <c r="C10" s="159"/>
      <c r="D10" s="165"/>
      <c r="E10" s="159"/>
      <c r="F10" s="159"/>
      <c r="G10" s="165"/>
    </row>
    <row r="11" spans="1:7" ht="27.75" customHeight="1" x14ac:dyDescent="0.25">
      <c r="A11" s="178" t="s">
        <v>117</v>
      </c>
      <c r="B11" s="164" t="s">
        <v>119</v>
      </c>
      <c r="C11" s="159"/>
      <c r="D11" s="165"/>
      <c r="E11" s="159"/>
      <c r="F11" s="159"/>
      <c r="G11" s="165"/>
    </row>
    <row r="12" spans="1:7" ht="27.75" customHeight="1" x14ac:dyDescent="0.25">
      <c r="A12" s="177" t="s">
        <v>61</v>
      </c>
      <c r="B12" s="274" t="s">
        <v>109</v>
      </c>
      <c r="C12" s="275"/>
      <c r="D12" s="275"/>
      <c r="E12" s="276"/>
      <c r="F12" s="162"/>
      <c r="G12" s="169"/>
    </row>
    <row r="13" spans="1:7" ht="15" customHeight="1" x14ac:dyDescent="0.25">
      <c r="A13" s="179" t="s">
        <v>60</v>
      </c>
      <c r="B13" s="272" t="s">
        <v>108</v>
      </c>
      <c r="C13" s="272"/>
      <c r="D13" s="272"/>
      <c r="E13" s="272"/>
      <c r="F13" s="171"/>
      <c r="G13" s="169"/>
    </row>
    <row r="14" spans="1:7" ht="45" x14ac:dyDescent="0.25">
      <c r="A14" s="165" t="s">
        <v>111</v>
      </c>
      <c r="B14" s="168" t="s">
        <v>125</v>
      </c>
      <c r="C14" s="159"/>
      <c r="D14" s="160"/>
      <c r="E14" s="160"/>
      <c r="F14" s="159"/>
      <c r="G14" s="165"/>
    </row>
    <row r="15" spans="1:7" ht="45" x14ac:dyDescent="0.25">
      <c r="A15" s="165" t="s">
        <v>112</v>
      </c>
      <c r="B15" s="168" t="s">
        <v>124</v>
      </c>
      <c r="C15" s="159"/>
      <c r="D15" s="159"/>
      <c r="E15" s="159"/>
      <c r="F15" s="159"/>
      <c r="G15" s="165"/>
    </row>
    <row r="16" spans="1:7" ht="120" x14ac:dyDescent="0.25">
      <c r="A16" s="165" t="s">
        <v>113</v>
      </c>
      <c r="B16" s="168" t="s">
        <v>123</v>
      </c>
      <c r="C16" s="156"/>
      <c r="D16" s="156"/>
      <c r="E16" s="156"/>
      <c r="F16" s="156"/>
      <c r="G16" s="165"/>
    </row>
    <row r="17" spans="1:7" ht="75" x14ac:dyDescent="0.25">
      <c r="A17" s="165" t="s">
        <v>114</v>
      </c>
      <c r="B17" s="168" t="s">
        <v>122</v>
      </c>
      <c r="C17" s="155"/>
      <c r="D17" s="155"/>
      <c r="E17" s="155"/>
      <c r="F17" s="155"/>
      <c r="G17" s="165"/>
    </row>
    <row r="18" spans="1:7" ht="60" x14ac:dyDescent="0.25">
      <c r="A18" s="165" t="s">
        <v>115</v>
      </c>
      <c r="B18" s="168" t="s">
        <v>121</v>
      </c>
      <c r="C18" s="156"/>
      <c r="D18" s="156"/>
      <c r="E18" s="156"/>
      <c r="F18" s="156"/>
      <c r="G18" s="165"/>
    </row>
    <row r="19" spans="1:7" ht="22.5" customHeight="1" x14ac:dyDescent="0.25">
      <c r="A19" s="177" t="s">
        <v>62</v>
      </c>
      <c r="B19" s="274" t="s">
        <v>116</v>
      </c>
      <c r="C19" s="275"/>
      <c r="D19" s="275"/>
      <c r="E19" s="276"/>
      <c r="F19" s="162"/>
      <c r="G19" s="169"/>
    </row>
    <row r="20" spans="1:7" ht="45" x14ac:dyDescent="0.25">
      <c r="A20" s="155" t="s">
        <v>214</v>
      </c>
      <c r="B20" s="163" t="s">
        <v>126</v>
      </c>
      <c r="C20" s="155"/>
      <c r="D20" s="155"/>
      <c r="E20" s="155"/>
      <c r="F20" s="155"/>
      <c r="G20" s="165"/>
    </row>
    <row r="21" spans="1:7" ht="75" x14ac:dyDescent="0.25">
      <c r="A21" s="155" t="s">
        <v>215</v>
      </c>
      <c r="B21" s="163" t="s">
        <v>127</v>
      </c>
      <c r="C21" s="155"/>
      <c r="D21" s="155"/>
      <c r="E21" s="155"/>
      <c r="F21" s="155"/>
      <c r="G21" s="165"/>
    </row>
    <row r="22" spans="1:7" ht="60" x14ac:dyDescent="0.25">
      <c r="A22" s="180" t="s">
        <v>216</v>
      </c>
      <c r="B22" s="163" t="s">
        <v>128</v>
      </c>
      <c r="C22" s="155"/>
      <c r="D22" s="155"/>
      <c r="E22" s="155"/>
      <c r="F22" s="155"/>
      <c r="G22" s="165"/>
    </row>
    <row r="23" spans="1:7" ht="60" x14ac:dyDescent="0.25">
      <c r="A23" s="180" t="s">
        <v>217</v>
      </c>
      <c r="B23" s="163" t="s">
        <v>118</v>
      </c>
      <c r="C23" s="156"/>
      <c r="D23" s="156"/>
      <c r="E23" s="156"/>
      <c r="F23" s="181"/>
      <c r="G23" s="165"/>
    </row>
    <row r="24" spans="1:7" ht="24.95" customHeight="1" x14ac:dyDescent="0.25">
      <c r="A24" s="182"/>
      <c r="B24" s="280" t="s">
        <v>63</v>
      </c>
      <c r="C24" s="280"/>
      <c r="D24" s="280"/>
      <c r="E24" s="280"/>
      <c r="F24" s="183"/>
      <c r="G24" s="184"/>
    </row>
    <row r="25" spans="1:7" ht="15" customHeight="1" x14ac:dyDescent="0.25">
      <c r="A25" s="217"/>
      <c r="B25" s="218"/>
      <c r="C25" s="218"/>
      <c r="D25" s="218"/>
      <c r="E25" s="218"/>
      <c r="F25" s="218"/>
      <c r="G25" s="219"/>
    </row>
    <row r="26" spans="1:7" ht="24.95" customHeight="1" x14ac:dyDescent="0.25">
      <c r="A26" s="173">
        <v>2</v>
      </c>
      <c r="B26" s="174" t="s">
        <v>17</v>
      </c>
      <c r="C26" s="175"/>
      <c r="D26" s="175"/>
      <c r="E26" s="176"/>
      <c r="F26" s="176"/>
      <c r="G26" s="175"/>
    </row>
    <row r="27" spans="1:7" x14ac:dyDescent="0.25">
      <c r="A27" s="157"/>
      <c r="B27" s="158"/>
      <c r="C27" s="157"/>
      <c r="D27" s="157"/>
      <c r="E27" s="156"/>
      <c r="F27" s="156"/>
      <c r="G27" s="157"/>
    </row>
    <row r="28" spans="1:7" ht="24" customHeight="1" x14ac:dyDescent="0.25">
      <c r="A28" s="177" t="s">
        <v>68</v>
      </c>
      <c r="B28" s="273" t="s">
        <v>212</v>
      </c>
      <c r="C28" s="273"/>
      <c r="D28" s="273"/>
      <c r="E28" s="273"/>
      <c r="F28" s="162"/>
      <c r="G28" s="169"/>
    </row>
    <row r="29" spans="1:7" ht="75" x14ac:dyDescent="0.25">
      <c r="A29" s="178" t="s">
        <v>69</v>
      </c>
      <c r="B29" s="167" t="s">
        <v>129</v>
      </c>
      <c r="C29" s="159"/>
      <c r="D29" s="165"/>
      <c r="E29" s="159"/>
      <c r="F29" s="159"/>
      <c r="G29" s="165"/>
    </row>
    <row r="30" spans="1:7" ht="60" x14ac:dyDescent="0.25">
      <c r="A30" s="178" t="s">
        <v>70</v>
      </c>
      <c r="B30" s="167" t="s">
        <v>130</v>
      </c>
      <c r="C30" s="159"/>
      <c r="D30" s="165"/>
      <c r="E30" s="159"/>
      <c r="F30" s="159"/>
      <c r="G30" s="165"/>
    </row>
    <row r="31" spans="1:7" ht="25.5" customHeight="1" x14ac:dyDescent="0.25">
      <c r="A31" s="165" t="s">
        <v>189</v>
      </c>
      <c r="B31" s="164" t="s">
        <v>119</v>
      </c>
      <c r="C31" s="159"/>
      <c r="D31" s="165"/>
      <c r="E31" s="159"/>
      <c r="F31" s="159"/>
      <c r="G31" s="165"/>
    </row>
    <row r="32" spans="1:7" ht="22.5" customHeight="1" x14ac:dyDescent="0.25">
      <c r="A32" s="177" t="s">
        <v>71</v>
      </c>
      <c r="B32" s="274" t="s">
        <v>190</v>
      </c>
      <c r="C32" s="275"/>
      <c r="D32" s="275"/>
      <c r="E32" s="276"/>
      <c r="F32" s="162"/>
      <c r="G32" s="162"/>
    </row>
    <row r="33" spans="1:7" ht="15" customHeight="1" x14ac:dyDescent="0.25">
      <c r="A33" s="179" t="s">
        <v>72</v>
      </c>
      <c r="B33" s="272" t="s">
        <v>108</v>
      </c>
      <c r="C33" s="272"/>
      <c r="D33" s="272"/>
      <c r="E33" s="272"/>
      <c r="F33" s="171"/>
      <c r="G33" s="162"/>
    </row>
    <row r="34" spans="1:7" ht="45" x14ac:dyDescent="0.25">
      <c r="A34" s="165" t="s">
        <v>132</v>
      </c>
      <c r="B34" s="168" t="s">
        <v>125</v>
      </c>
      <c r="C34" s="159"/>
      <c r="D34" s="160"/>
      <c r="E34" s="160"/>
      <c r="F34" s="159"/>
      <c r="G34" s="165"/>
    </row>
    <row r="35" spans="1:7" ht="45" x14ac:dyDescent="0.25">
      <c r="A35" s="165" t="s">
        <v>133</v>
      </c>
      <c r="B35" s="168" t="s">
        <v>124</v>
      </c>
      <c r="C35" s="159"/>
      <c r="D35" s="159"/>
      <c r="E35" s="159"/>
      <c r="F35" s="159"/>
      <c r="G35" s="165"/>
    </row>
    <row r="36" spans="1:7" ht="120" x14ac:dyDescent="0.25">
      <c r="A36" s="165" t="s">
        <v>134</v>
      </c>
      <c r="B36" s="168" t="s">
        <v>123</v>
      </c>
      <c r="C36" s="156"/>
      <c r="D36" s="156"/>
      <c r="E36" s="156"/>
      <c r="F36" s="156"/>
      <c r="G36" s="165"/>
    </row>
    <row r="37" spans="1:7" ht="75" x14ac:dyDescent="0.25">
      <c r="A37" s="165" t="s">
        <v>135</v>
      </c>
      <c r="B37" s="168" t="s">
        <v>122</v>
      </c>
      <c r="C37" s="155"/>
      <c r="D37" s="155"/>
      <c r="E37" s="155"/>
      <c r="F37" s="155"/>
      <c r="G37" s="165"/>
    </row>
    <row r="38" spans="1:7" ht="60" x14ac:dyDescent="0.25">
      <c r="A38" s="165" t="s">
        <v>136</v>
      </c>
      <c r="B38" s="168" t="s">
        <v>121</v>
      </c>
      <c r="C38" s="156"/>
      <c r="D38" s="156"/>
      <c r="E38" s="156"/>
      <c r="F38" s="156"/>
      <c r="G38" s="165"/>
    </row>
    <row r="39" spans="1:7" ht="15" customHeight="1" x14ac:dyDescent="0.25">
      <c r="A39" s="185" t="s">
        <v>73</v>
      </c>
      <c r="B39" s="274" t="s">
        <v>191</v>
      </c>
      <c r="C39" s="275"/>
      <c r="D39" s="275"/>
      <c r="E39" s="276"/>
      <c r="F39" s="162"/>
      <c r="G39" s="162"/>
    </row>
    <row r="40" spans="1:7" ht="45" x14ac:dyDescent="0.25">
      <c r="A40" s="180" t="s">
        <v>137</v>
      </c>
      <c r="B40" s="163" t="s">
        <v>126</v>
      </c>
      <c r="C40" s="155"/>
      <c r="D40" s="155"/>
      <c r="E40" s="155"/>
      <c r="F40" s="155"/>
      <c r="G40" s="165"/>
    </row>
    <row r="41" spans="1:7" ht="75" x14ac:dyDescent="0.25">
      <c r="A41" s="155" t="s">
        <v>138</v>
      </c>
      <c r="B41" s="163" t="s">
        <v>127</v>
      </c>
      <c r="C41" s="155"/>
      <c r="D41" s="155"/>
      <c r="E41" s="155"/>
      <c r="F41" s="155"/>
      <c r="G41" s="165"/>
    </row>
    <row r="42" spans="1:7" ht="60" x14ac:dyDescent="0.25">
      <c r="A42" s="180" t="s">
        <v>139</v>
      </c>
      <c r="B42" s="163" t="s">
        <v>128</v>
      </c>
      <c r="C42" s="155"/>
      <c r="D42" s="155"/>
      <c r="E42" s="155"/>
      <c r="F42" s="155"/>
      <c r="G42" s="165"/>
    </row>
    <row r="43" spans="1:7" ht="66.75" customHeight="1" x14ac:dyDescent="0.25">
      <c r="A43" s="155" t="s">
        <v>140</v>
      </c>
      <c r="B43" s="163" t="s">
        <v>118</v>
      </c>
      <c r="C43" s="156"/>
      <c r="D43" s="156"/>
      <c r="E43" s="156"/>
      <c r="F43" s="181"/>
      <c r="G43" s="165"/>
    </row>
    <row r="44" spans="1:7" ht="24.95" customHeight="1" x14ac:dyDescent="0.25">
      <c r="A44" s="182"/>
      <c r="B44" s="280" t="s">
        <v>63</v>
      </c>
      <c r="C44" s="280"/>
      <c r="D44" s="280"/>
      <c r="E44" s="280"/>
      <c r="F44" s="183"/>
      <c r="G44" s="184"/>
    </row>
    <row r="45" spans="1:7" x14ac:dyDescent="0.25">
      <c r="A45" s="217"/>
      <c r="B45" s="218"/>
      <c r="C45" s="218"/>
      <c r="D45" s="218"/>
      <c r="E45" s="218"/>
      <c r="F45" s="218"/>
      <c r="G45" s="219"/>
    </row>
    <row r="46" spans="1:7" ht="24.95" customHeight="1" x14ac:dyDescent="0.25">
      <c r="A46" s="173">
        <v>3</v>
      </c>
      <c r="B46" s="174" t="s">
        <v>10</v>
      </c>
      <c r="C46" s="175"/>
      <c r="D46" s="175"/>
      <c r="E46" s="176"/>
      <c r="F46" s="176"/>
      <c r="G46" s="175"/>
    </row>
    <row r="47" spans="1:7" x14ac:dyDescent="0.25">
      <c r="A47" s="157"/>
      <c r="B47" s="158"/>
      <c r="C47" s="157"/>
      <c r="D47" s="157"/>
      <c r="E47" s="156"/>
      <c r="F47" s="156"/>
      <c r="G47" s="157"/>
    </row>
    <row r="48" spans="1:7" ht="24.75" customHeight="1" x14ac:dyDescent="0.25">
      <c r="A48" s="177" t="s">
        <v>74</v>
      </c>
      <c r="B48" s="273" t="s">
        <v>211</v>
      </c>
      <c r="C48" s="273"/>
      <c r="D48" s="273"/>
      <c r="E48" s="273"/>
      <c r="F48" s="162"/>
      <c r="G48" s="169"/>
    </row>
    <row r="49" spans="1:7" ht="82.5" customHeight="1" x14ac:dyDescent="0.25">
      <c r="A49" s="178" t="s">
        <v>75</v>
      </c>
      <c r="B49" s="167" t="s">
        <v>129</v>
      </c>
      <c r="C49" s="159"/>
      <c r="D49" s="165"/>
      <c r="E49" s="159"/>
      <c r="F49" s="159"/>
      <c r="G49" s="165"/>
    </row>
    <row r="50" spans="1:7" ht="60" x14ac:dyDescent="0.25">
      <c r="A50" s="178" t="s">
        <v>76</v>
      </c>
      <c r="B50" s="167" t="s">
        <v>130</v>
      </c>
      <c r="C50" s="159"/>
      <c r="D50" s="165"/>
      <c r="E50" s="159"/>
      <c r="F50" s="159"/>
      <c r="G50" s="165"/>
    </row>
    <row r="51" spans="1:7" ht="27.75" customHeight="1" x14ac:dyDescent="0.25">
      <c r="A51" s="165" t="s">
        <v>131</v>
      </c>
      <c r="B51" s="164" t="s">
        <v>119</v>
      </c>
      <c r="C51" s="159"/>
      <c r="D51" s="165"/>
      <c r="E51" s="159"/>
      <c r="F51" s="159"/>
      <c r="G51" s="165"/>
    </row>
    <row r="52" spans="1:7" ht="21.75" customHeight="1" x14ac:dyDescent="0.25">
      <c r="A52" s="177" t="s">
        <v>77</v>
      </c>
      <c r="B52" s="273" t="s">
        <v>192</v>
      </c>
      <c r="C52" s="273"/>
      <c r="D52" s="273"/>
      <c r="E52" s="273"/>
      <c r="F52" s="162"/>
      <c r="G52" s="162"/>
    </row>
    <row r="53" spans="1:7" x14ac:dyDescent="0.25">
      <c r="A53" s="189" t="s">
        <v>78</v>
      </c>
      <c r="B53" s="272" t="s">
        <v>193</v>
      </c>
      <c r="C53" s="272"/>
      <c r="D53" s="272"/>
      <c r="E53" s="272"/>
      <c r="F53" s="171"/>
      <c r="G53" s="162"/>
    </row>
    <row r="54" spans="1:7" ht="45" x14ac:dyDescent="0.25">
      <c r="A54" s="165" t="s">
        <v>142</v>
      </c>
      <c r="B54" s="168" t="s">
        <v>125</v>
      </c>
      <c r="C54" s="159"/>
      <c r="D54" s="160"/>
      <c r="E54" s="160"/>
      <c r="F54" s="159"/>
      <c r="G54" s="165"/>
    </row>
    <row r="55" spans="1:7" ht="57" customHeight="1" x14ac:dyDescent="0.25">
      <c r="A55" s="180" t="s">
        <v>143</v>
      </c>
      <c r="B55" s="168" t="s">
        <v>124</v>
      </c>
      <c r="C55" s="159"/>
      <c r="D55" s="159"/>
      <c r="E55" s="159"/>
      <c r="F55" s="159"/>
      <c r="G55" s="165"/>
    </row>
    <row r="56" spans="1:7" ht="120" x14ac:dyDescent="0.25">
      <c r="A56" s="165" t="s">
        <v>144</v>
      </c>
      <c r="B56" s="168" t="s">
        <v>123</v>
      </c>
      <c r="C56" s="156"/>
      <c r="D56" s="156"/>
      <c r="E56" s="156"/>
      <c r="F56" s="156"/>
      <c r="G56" s="165"/>
    </row>
    <row r="57" spans="1:7" ht="75" x14ac:dyDescent="0.25">
      <c r="A57" s="180" t="s">
        <v>145</v>
      </c>
      <c r="B57" s="168" t="s">
        <v>122</v>
      </c>
      <c r="C57" s="155"/>
      <c r="D57" s="155"/>
      <c r="E57" s="155"/>
      <c r="F57" s="155"/>
      <c r="G57" s="165"/>
    </row>
    <row r="58" spans="1:7" ht="60" x14ac:dyDescent="0.25">
      <c r="A58" s="165" t="s">
        <v>146</v>
      </c>
      <c r="B58" s="168" t="s">
        <v>121</v>
      </c>
      <c r="C58" s="156"/>
      <c r="D58" s="156"/>
      <c r="E58" s="156"/>
      <c r="F58" s="156"/>
      <c r="G58" s="165"/>
    </row>
    <row r="59" spans="1:7" x14ac:dyDescent="0.25">
      <c r="A59" s="185" t="s">
        <v>79</v>
      </c>
      <c r="B59" s="273" t="s">
        <v>194</v>
      </c>
      <c r="C59" s="273"/>
      <c r="D59" s="273"/>
      <c r="E59" s="273"/>
      <c r="F59" s="162"/>
      <c r="G59" s="162"/>
    </row>
    <row r="60" spans="1:7" ht="45" x14ac:dyDescent="0.25">
      <c r="A60" s="155" t="s">
        <v>141</v>
      </c>
      <c r="B60" s="163" t="s">
        <v>126</v>
      </c>
      <c r="C60" s="155"/>
      <c r="D60" s="155"/>
      <c r="E60" s="155"/>
      <c r="F60" s="155"/>
      <c r="G60" s="165"/>
    </row>
    <row r="61" spans="1:7" ht="75" x14ac:dyDescent="0.25">
      <c r="A61" s="155" t="s">
        <v>147</v>
      </c>
      <c r="B61" s="163" t="s">
        <v>127</v>
      </c>
      <c r="C61" s="155"/>
      <c r="D61" s="155"/>
      <c r="E61" s="155"/>
      <c r="F61" s="155"/>
      <c r="G61" s="165"/>
    </row>
    <row r="62" spans="1:7" ht="60" x14ac:dyDescent="0.25">
      <c r="A62" s="155" t="s">
        <v>148</v>
      </c>
      <c r="B62" s="163" t="s">
        <v>128</v>
      </c>
      <c r="C62" s="155"/>
      <c r="D62" s="155"/>
      <c r="E62" s="155"/>
      <c r="F62" s="155"/>
      <c r="G62" s="165"/>
    </row>
    <row r="63" spans="1:7" ht="60" x14ac:dyDescent="0.25">
      <c r="A63" s="155" t="s">
        <v>149</v>
      </c>
      <c r="B63" s="163" t="s">
        <v>118</v>
      </c>
      <c r="C63" s="155"/>
      <c r="D63" s="155"/>
      <c r="E63" s="155"/>
      <c r="F63" s="155"/>
      <c r="G63" s="165"/>
    </row>
    <row r="64" spans="1:7" ht="26.25" customHeight="1" x14ac:dyDescent="0.25">
      <c r="A64" s="280" t="s">
        <v>63</v>
      </c>
      <c r="B64" s="280"/>
      <c r="C64" s="280"/>
      <c r="D64" s="280"/>
      <c r="E64" s="280"/>
      <c r="F64" s="186"/>
      <c r="G64" s="170"/>
    </row>
    <row r="65" spans="1:7" ht="15" customHeight="1" x14ac:dyDescent="0.25">
      <c r="A65" s="258"/>
      <c r="B65" s="258"/>
      <c r="C65" s="258"/>
      <c r="D65" s="258"/>
      <c r="E65" s="258"/>
      <c r="F65" s="258"/>
      <c r="G65" s="160"/>
    </row>
    <row r="66" spans="1:7" ht="24.95" customHeight="1" x14ac:dyDescent="0.25">
      <c r="A66" s="173">
        <v>4</v>
      </c>
      <c r="B66" s="174" t="s">
        <v>16</v>
      </c>
      <c r="C66" s="175"/>
      <c r="D66" s="175"/>
      <c r="E66" s="176"/>
      <c r="F66" s="176"/>
      <c r="G66" s="175"/>
    </row>
    <row r="67" spans="1:7" x14ac:dyDescent="0.25">
      <c r="A67" s="157"/>
      <c r="B67" s="158"/>
      <c r="C67" s="157"/>
      <c r="D67" s="157"/>
      <c r="E67" s="156"/>
      <c r="F67" s="156"/>
      <c r="G67" s="157"/>
    </row>
    <row r="68" spans="1:7" ht="25.5" customHeight="1" x14ac:dyDescent="0.25">
      <c r="A68" s="177" t="s">
        <v>80</v>
      </c>
      <c r="B68" s="273" t="s">
        <v>210</v>
      </c>
      <c r="C68" s="273"/>
      <c r="D68" s="273"/>
      <c r="E68" s="273"/>
      <c r="F68" s="162"/>
      <c r="G68" s="169"/>
    </row>
    <row r="69" spans="1:7" ht="75" x14ac:dyDescent="0.25">
      <c r="A69" s="178" t="s">
        <v>81</v>
      </c>
      <c r="B69" s="167" t="s">
        <v>129</v>
      </c>
      <c r="C69" s="159"/>
      <c r="D69" s="165"/>
      <c r="E69" s="159"/>
      <c r="F69" s="159"/>
      <c r="G69" s="165"/>
    </row>
    <row r="70" spans="1:7" ht="60" x14ac:dyDescent="0.25">
      <c r="A70" s="178" t="s">
        <v>82</v>
      </c>
      <c r="B70" s="167" t="s">
        <v>130</v>
      </c>
      <c r="C70" s="159"/>
      <c r="D70" s="165"/>
      <c r="E70" s="159"/>
      <c r="F70" s="159"/>
      <c r="G70" s="165"/>
    </row>
    <row r="71" spans="1:7" ht="31.5" customHeight="1" x14ac:dyDescent="0.25">
      <c r="A71" s="165" t="s">
        <v>157</v>
      </c>
      <c r="B71" s="164" t="s">
        <v>119</v>
      </c>
      <c r="C71" s="159"/>
      <c r="D71" s="165"/>
      <c r="E71" s="159"/>
      <c r="F71" s="159"/>
      <c r="G71" s="165"/>
    </row>
    <row r="72" spans="1:7" ht="24" customHeight="1" x14ac:dyDescent="0.25">
      <c r="A72" s="177" t="s">
        <v>83</v>
      </c>
      <c r="B72" s="273" t="s">
        <v>195</v>
      </c>
      <c r="C72" s="273"/>
      <c r="D72" s="273"/>
      <c r="E72" s="273"/>
      <c r="F72" s="162"/>
      <c r="G72" s="162"/>
    </row>
    <row r="73" spans="1:7" ht="15" customHeight="1" x14ac:dyDescent="0.25">
      <c r="A73" s="187" t="s">
        <v>84</v>
      </c>
      <c r="B73" s="272" t="s">
        <v>196</v>
      </c>
      <c r="C73" s="272"/>
      <c r="D73" s="272"/>
      <c r="E73" s="272"/>
      <c r="F73" s="171"/>
      <c r="G73" s="162"/>
    </row>
    <row r="74" spans="1:7" ht="45" x14ac:dyDescent="0.25">
      <c r="A74" s="165" t="s">
        <v>150</v>
      </c>
      <c r="B74" s="168" t="s">
        <v>125</v>
      </c>
      <c r="C74" s="159"/>
      <c r="D74" s="160"/>
      <c r="E74" s="160"/>
      <c r="F74" s="159"/>
      <c r="G74" s="165"/>
    </row>
    <row r="75" spans="1:7" ht="45" x14ac:dyDescent="0.25">
      <c r="A75" s="165" t="s">
        <v>152</v>
      </c>
      <c r="B75" s="168" t="s">
        <v>124</v>
      </c>
      <c r="C75" s="159"/>
      <c r="D75" s="159"/>
      <c r="E75" s="159"/>
      <c r="F75" s="159"/>
      <c r="G75" s="165"/>
    </row>
    <row r="76" spans="1:7" ht="120" x14ac:dyDescent="0.25">
      <c r="A76" s="165" t="s">
        <v>154</v>
      </c>
      <c r="B76" s="168" t="s">
        <v>123</v>
      </c>
      <c r="C76" s="156"/>
      <c r="D76" s="156"/>
      <c r="E76" s="156"/>
      <c r="F76" s="156"/>
      <c r="G76" s="165"/>
    </row>
    <row r="77" spans="1:7" ht="75" x14ac:dyDescent="0.25">
      <c r="A77" s="165" t="s">
        <v>155</v>
      </c>
      <c r="B77" s="168" t="s">
        <v>122</v>
      </c>
      <c r="C77" s="155"/>
      <c r="D77" s="155"/>
      <c r="E77" s="155"/>
      <c r="F77" s="155"/>
      <c r="G77" s="165"/>
    </row>
    <row r="78" spans="1:7" ht="60" x14ac:dyDescent="0.25">
      <c r="A78" s="165" t="s">
        <v>156</v>
      </c>
      <c r="B78" s="168" t="s">
        <v>121</v>
      </c>
      <c r="C78" s="156"/>
      <c r="D78" s="156"/>
      <c r="E78" s="156"/>
      <c r="F78" s="156"/>
      <c r="G78" s="165"/>
    </row>
    <row r="79" spans="1:7" ht="15" customHeight="1" x14ac:dyDescent="0.25">
      <c r="A79" s="185" t="s">
        <v>85</v>
      </c>
      <c r="B79" s="273" t="s">
        <v>197</v>
      </c>
      <c r="C79" s="273"/>
      <c r="D79" s="273"/>
      <c r="E79" s="273"/>
      <c r="F79" s="162"/>
      <c r="G79" s="162"/>
    </row>
    <row r="80" spans="1:7" ht="45" x14ac:dyDescent="0.25">
      <c r="A80" s="180" t="s">
        <v>158</v>
      </c>
      <c r="B80" s="163" t="s">
        <v>126</v>
      </c>
      <c r="C80" s="155"/>
      <c r="D80" s="155"/>
      <c r="E80" s="155"/>
      <c r="F80" s="155"/>
      <c r="G80" s="165"/>
    </row>
    <row r="81" spans="1:7" ht="75" x14ac:dyDescent="0.25">
      <c r="A81" s="180" t="s">
        <v>151</v>
      </c>
      <c r="B81" s="163" t="s">
        <v>127</v>
      </c>
      <c r="C81" s="155"/>
      <c r="D81" s="155"/>
      <c r="E81" s="155"/>
      <c r="F81" s="155"/>
      <c r="G81" s="165"/>
    </row>
    <row r="82" spans="1:7" ht="60" x14ac:dyDescent="0.25">
      <c r="A82" s="180" t="s">
        <v>153</v>
      </c>
      <c r="B82" s="163" t="s">
        <v>128</v>
      </c>
      <c r="C82" s="155"/>
      <c r="D82" s="155"/>
      <c r="E82" s="155"/>
      <c r="F82" s="155"/>
      <c r="G82" s="165"/>
    </row>
    <row r="83" spans="1:7" ht="60" x14ac:dyDescent="0.25">
      <c r="A83" s="180" t="s">
        <v>159</v>
      </c>
      <c r="B83" s="163" t="s">
        <v>118</v>
      </c>
      <c r="C83" s="155"/>
      <c r="D83" s="155"/>
      <c r="E83" s="155"/>
      <c r="F83" s="155"/>
      <c r="G83" s="165"/>
    </row>
    <row r="84" spans="1:7" ht="24.95" customHeight="1" x14ac:dyDescent="0.25">
      <c r="A84" s="182"/>
      <c r="B84" s="280" t="s">
        <v>63</v>
      </c>
      <c r="C84" s="280"/>
      <c r="D84" s="280"/>
      <c r="E84" s="280"/>
      <c r="F84" s="183"/>
      <c r="G84" s="184"/>
    </row>
    <row r="85" spans="1:7" x14ac:dyDescent="0.25">
      <c r="A85" s="217"/>
      <c r="B85" s="218"/>
      <c r="C85" s="218"/>
      <c r="D85" s="218"/>
      <c r="E85" s="218"/>
      <c r="F85" s="218"/>
      <c r="G85" s="219"/>
    </row>
    <row r="86" spans="1:7" ht="24.95" customHeight="1" x14ac:dyDescent="0.25">
      <c r="A86" s="173">
        <v>5</v>
      </c>
      <c r="B86" s="174" t="s">
        <v>15</v>
      </c>
      <c r="C86" s="175"/>
      <c r="D86" s="175"/>
      <c r="E86" s="176"/>
      <c r="F86" s="176"/>
      <c r="G86" s="175"/>
    </row>
    <row r="87" spans="1:7" x14ac:dyDescent="0.25">
      <c r="A87" s="157"/>
      <c r="B87" s="158"/>
      <c r="C87" s="157"/>
      <c r="D87" s="157"/>
      <c r="E87" s="156"/>
      <c r="F87" s="156"/>
      <c r="G87" s="157"/>
    </row>
    <row r="88" spans="1:7" ht="24.75" customHeight="1" x14ac:dyDescent="0.25">
      <c r="A88" s="177" t="s">
        <v>86</v>
      </c>
      <c r="B88" s="274" t="s">
        <v>209</v>
      </c>
      <c r="C88" s="275"/>
      <c r="D88" s="275"/>
      <c r="E88" s="276"/>
      <c r="F88" s="162"/>
      <c r="G88" s="169"/>
    </row>
    <row r="89" spans="1:7" ht="75" x14ac:dyDescent="0.25">
      <c r="A89" s="178" t="s">
        <v>87</v>
      </c>
      <c r="B89" s="167" t="s">
        <v>129</v>
      </c>
      <c r="C89" s="159"/>
      <c r="D89" s="165"/>
      <c r="E89" s="159"/>
      <c r="F89" s="159"/>
      <c r="G89" s="165"/>
    </row>
    <row r="90" spans="1:7" ht="60" x14ac:dyDescent="0.25">
      <c r="A90" s="178" t="s">
        <v>88</v>
      </c>
      <c r="B90" s="167" t="s">
        <v>130</v>
      </c>
      <c r="C90" s="159"/>
      <c r="D90" s="165"/>
      <c r="E90" s="159"/>
      <c r="F90" s="159"/>
      <c r="G90" s="165"/>
    </row>
    <row r="91" spans="1:7" ht="28.5" customHeight="1" x14ac:dyDescent="0.25">
      <c r="A91" s="178" t="s">
        <v>160</v>
      </c>
      <c r="B91" s="164" t="s">
        <v>119</v>
      </c>
      <c r="C91" s="159"/>
      <c r="D91" s="165"/>
      <c r="E91" s="159"/>
      <c r="F91" s="159"/>
      <c r="G91" s="165"/>
    </row>
    <row r="92" spans="1:7" ht="24" customHeight="1" x14ac:dyDescent="0.25">
      <c r="A92" s="179" t="s">
        <v>89</v>
      </c>
      <c r="B92" s="274" t="s">
        <v>198</v>
      </c>
      <c r="C92" s="275"/>
      <c r="D92" s="275"/>
      <c r="E92" s="276"/>
      <c r="F92" s="162"/>
      <c r="G92" s="162"/>
    </row>
    <row r="93" spans="1:7" ht="15" customHeight="1" x14ac:dyDescent="0.25">
      <c r="A93" s="179" t="s">
        <v>90</v>
      </c>
      <c r="B93" s="277" t="s">
        <v>199</v>
      </c>
      <c r="C93" s="278"/>
      <c r="D93" s="278"/>
      <c r="E93" s="279"/>
      <c r="F93" s="171"/>
      <c r="G93" s="162"/>
    </row>
    <row r="94" spans="1:7" ht="45" x14ac:dyDescent="0.25">
      <c r="A94" s="180" t="s">
        <v>167</v>
      </c>
      <c r="B94" s="168" t="s">
        <v>125</v>
      </c>
      <c r="C94" s="159"/>
      <c r="D94" s="160"/>
      <c r="E94" s="160"/>
      <c r="F94" s="159"/>
      <c r="G94" s="165"/>
    </row>
    <row r="95" spans="1:7" ht="45" x14ac:dyDescent="0.25">
      <c r="A95" s="155" t="s">
        <v>165</v>
      </c>
      <c r="B95" s="168" t="s">
        <v>124</v>
      </c>
      <c r="C95" s="159"/>
      <c r="D95" s="159"/>
      <c r="E95" s="159"/>
      <c r="F95" s="159"/>
      <c r="G95" s="165"/>
    </row>
    <row r="96" spans="1:7" ht="120" x14ac:dyDescent="0.25">
      <c r="A96" s="180" t="s">
        <v>166</v>
      </c>
      <c r="B96" s="168" t="s">
        <v>123</v>
      </c>
      <c r="C96" s="156"/>
      <c r="D96" s="156"/>
      <c r="E96" s="156"/>
      <c r="F96" s="156"/>
      <c r="G96" s="165"/>
    </row>
    <row r="97" spans="1:7" ht="75" x14ac:dyDescent="0.25">
      <c r="A97" s="155" t="s">
        <v>168</v>
      </c>
      <c r="B97" s="168" t="s">
        <v>122</v>
      </c>
      <c r="C97" s="155"/>
      <c r="D97" s="155"/>
      <c r="E97" s="155"/>
      <c r="F97" s="155"/>
      <c r="G97" s="165"/>
    </row>
    <row r="98" spans="1:7" ht="60" x14ac:dyDescent="0.25">
      <c r="A98" s="180" t="s">
        <v>169</v>
      </c>
      <c r="B98" s="168" t="s">
        <v>121</v>
      </c>
      <c r="C98" s="156"/>
      <c r="D98" s="156"/>
      <c r="E98" s="156"/>
      <c r="F98" s="156"/>
      <c r="G98" s="165"/>
    </row>
    <row r="99" spans="1:7" x14ac:dyDescent="0.25">
      <c r="A99" s="185" t="s">
        <v>91</v>
      </c>
      <c r="B99" s="274" t="s">
        <v>200</v>
      </c>
      <c r="C99" s="275"/>
      <c r="D99" s="275"/>
      <c r="E99" s="276"/>
      <c r="F99" s="162"/>
      <c r="G99" s="162"/>
    </row>
    <row r="100" spans="1:7" ht="45" x14ac:dyDescent="0.25">
      <c r="A100" s="155" t="s">
        <v>161</v>
      </c>
      <c r="B100" s="163" t="s">
        <v>126</v>
      </c>
      <c r="C100" s="155"/>
      <c r="D100" s="155"/>
      <c r="E100" s="155"/>
      <c r="F100" s="155"/>
      <c r="G100" s="165"/>
    </row>
    <row r="101" spans="1:7" ht="75" x14ac:dyDescent="0.25">
      <c r="A101" s="155" t="s">
        <v>162</v>
      </c>
      <c r="B101" s="163" t="s">
        <v>127</v>
      </c>
      <c r="C101" s="155"/>
      <c r="D101" s="155"/>
      <c r="E101" s="155"/>
      <c r="F101" s="155"/>
      <c r="G101" s="165"/>
    </row>
    <row r="102" spans="1:7" ht="60" x14ac:dyDescent="0.25">
      <c r="A102" s="155" t="s">
        <v>163</v>
      </c>
      <c r="B102" s="163" t="s">
        <v>128</v>
      </c>
      <c r="C102" s="155"/>
      <c r="D102" s="155"/>
      <c r="E102" s="155"/>
      <c r="F102" s="155"/>
      <c r="G102" s="165"/>
    </row>
    <row r="103" spans="1:7" ht="60" x14ac:dyDescent="0.25">
      <c r="A103" s="155" t="s">
        <v>164</v>
      </c>
      <c r="B103" s="163" t="s">
        <v>118</v>
      </c>
      <c r="C103" s="155"/>
      <c r="D103" s="155"/>
      <c r="E103" s="155"/>
      <c r="F103" s="155"/>
      <c r="G103" s="165"/>
    </row>
    <row r="104" spans="1:7" ht="24.95" customHeight="1" x14ac:dyDescent="0.25">
      <c r="A104" s="182"/>
      <c r="B104" s="280" t="s">
        <v>63</v>
      </c>
      <c r="C104" s="280"/>
      <c r="D104" s="280"/>
      <c r="E104" s="280"/>
      <c r="F104" s="183"/>
      <c r="G104" s="184"/>
    </row>
    <row r="105" spans="1:7" ht="11.25" customHeight="1" x14ac:dyDescent="0.25">
      <c r="A105" s="258"/>
      <c r="B105" s="258"/>
      <c r="C105" s="258"/>
      <c r="D105" s="258"/>
      <c r="E105" s="258"/>
      <c r="F105" s="258"/>
      <c r="G105" s="258"/>
    </row>
    <row r="106" spans="1:7" ht="24.95" customHeight="1" x14ac:dyDescent="0.25">
      <c r="A106" s="173">
        <v>6</v>
      </c>
      <c r="B106" s="174" t="s">
        <v>106</v>
      </c>
      <c r="C106" s="175"/>
      <c r="D106" s="175"/>
      <c r="E106" s="176"/>
      <c r="F106" s="176"/>
      <c r="G106" s="175"/>
    </row>
    <row r="107" spans="1:7" x14ac:dyDescent="0.25">
      <c r="A107" s="157"/>
      <c r="B107" s="158"/>
      <c r="C107" s="157"/>
      <c r="D107" s="157"/>
      <c r="E107" s="156"/>
      <c r="F107" s="156"/>
      <c r="G107" s="157"/>
    </row>
    <row r="108" spans="1:7" ht="24.75" customHeight="1" x14ac:dyDescent="0.25">
      <c r="A108" s="177" t="s">
        <v>92</v>
      </c>
      <c r="B108" s="281" t="s">
        <v>207</v>
      </c>
      <c r="C108" s="282"/>
      <c r="D108" s="282"/>
      <c r="E108" s="283"/>
      <c r="F108" s="162"/>
      <c r="G108" s="169"/>
    </row>
    <row r="109" spans="1:7" ht="75" x14ac:dyDescent="0.25">
      <c r="A109" s="178" t="s">
        <v>93</v>
      </c>
      <c r="B109" s="167" t="s">
        <v>129</v>
      </c>
      <c r="C109" s="159"/>
      <c r="D109" s="165"/>
      <c r="E109" s="159"/>
      <c r="F109" s="159"/>
      <c r="G109" s="165"/>
    </row>
    <row r="110" spans="1:7" ht="60" x14ac:dyDescent="0.25">
      <c r="A110" s="178" t="s">
        <v>94</v>
      </c>
      <c r="B110" s="167" t="s">
        <v>130</v>
      </c>
      <c r="C110" s="159"/>
      <c r="D110" s="165"/>
      <c r="E110" s="159"/>
      <c r="F110" s="159"/>
      <c r="G110" s="165"/>
    </row>
    <row r="111" spans="1:7" x14ac:dyDescent="0.25">
      <c r="A111" s="165" t="s">
        <v>170</v>
      </c>
      <c r="B111" s="164" t="s">
        <v>119</v>
      </c>
      <c r="C111" s="159"/>
      <c r="D111" s="165"/>
      <c r="E111" s="159"/>
      <c r="F111" s="159"/>
      <c r="G111" s="165"/>
    </row>
    <row r="112" spans="1:7" ht="24.75" customHeight="1" x14ac:dyDescent="0.25">
      <c r="A112" s="177" t="s">
        <v>95</v>
      </c>
      <c r="B112" s="273" t="s">
        <v>201</v>
      </c>
      <c r="C112" s="273"/>
      <c r="D112" s="273"/>
      <c r="E112" s="273"/>
      <c r="F112" s="162"/>
      <c r="G112" s="162"/>
    </row>
    <row r="113" spans="1:7" x14ac:dyDescent="0.25">
      <c r="A113" s="179" t="s">
        <v>96</v>
      </c>
      <c r="B113" s="272" t="s">
        <v>202</v>
      </c>
      <c r="C113" s="272"/>
      <c r="D113" s="272"/>
      <c r="E113" s="272"/>
      <c r="F113" s="171"/>
      <c r="G113" s="162"/>
    </row>
    <row r="114" spans="1:7" ht="45" x14ac:dyDescent="0.25">
      <c r="A114" s="165" t="s">
        <v>171</v>
      </c>
      <c r="B114" s="168" t="s">
        <v>125</v>
      </c>
      <c r="C114" s="159"/>
      <c r="D114" s="160"/>
      <c r="E114" s="160"/>
      <c r="F114" s="159"/>
      <c r="G114" s="165"/>
    </row>
    <row r="115" spans="1:7" ht="45" x14ac:dyDescent="0.25">
      <c r="A115" s="165" t="s">
        <v>172</v>
      </c>
      <c r="B115" s="168" t="s">
        <v>124</v>
      </c>
      <c r="C115" s="159"/>
      <c r="D115" s="159"/>
      <c r="E115" s="159"/>
      <c r="F115" s="159"/>
      <c r="G115" s="165"/>
    </row>
    <row r="116" spans="1:7" ht="120" x14ac:dyDescent="0.25">
      <c r="A116" s="165" t="s">
        <v>173</v>
      </c>
      <c r="B116" s="168" t="s">
        <v>123</v>
      </c>
      <c r="C116" s="156"/>
      <c r="D116" s="156"/>
      <c r="E116" s="156"/>
      <c r="F116" s="156"/>
      <c r="G116" s="165"/>
    </row>
    <row r="117" spans="1:7" ht="75" x14ac:dyDescent="0.25">
      <c r="A117" s="165" t="s">
        <v>174</v>
      </c>
      <c r="B117" s="168" t="s">
        <v>122</v>
      </c>
      <c r="C117" s="155"/>
      <c r="D117" s="155"/>
      <c r="E117" s="155"/>
      <c r="F117" s="155"/>
      <c r="G117" s="165"/>
    </row>
    <row r="118" spans="1:7" ht="60" x14ac:dyDescent="0.25">
      <c r="A118" s="165" t="s">
        <v>175</v>
      </c>
      <c r="B118" s="168" t="s">
        <v>121</v>
      </c>
      <c r="C118" s="156"/>
      <c r="D118" s="156"/>
      <c r="E118" s="156"/>
      <c r="F118" s="156"/>
      <c r="G118" s="165"/>
    </row>
    <row r="119" spans="1:7" x14ac:dyDescent="0.25">
      <c r="A119" s="185" t="s">
        <v>97</v>
      </c>
      <c r="B119" s="273" t="s">
        <v>203</v>
      </c>
      <c r="C119" s="273"/>
      <c r="D119" s="273"/>
      <c r="E119" s="273"/>
      <c r="F119" s="162"/>
      <c r="G119" s="162"/>
    </row>
    <row r="120" spans="1:7" ht="55.5" customHeight="1" x14ac:dyDescent="0.25">
      <c r="A120" s="180" t="s">
        <v>176</v>
      </c>
      <c r="B120" s="163" t="s">
        <v>126</v>
      </c>
      <c r="C120" s="155"/>
      <c r="D120" s="155"/>
      <c r="E120" s="155"/>
      <c r="F120" s="155"/>
      <c r="G120" s="165"/>
    </row>
    <row r="121" spans="1:7" ht="91.5" customHeight="1" x14ac:dyDescent="0.25">
      <c r="A121" s="155" t="s">
        <v>177</v>
      </c>
      <c r="B121" s="163" t="s">
        <v>127</v>
      </c>
      <c r="C121" s="155"/>
      <c r="D121" s="155"/>
      <c r="E121" s="155"/>
      <c r="F121" s="155"/>
      <c r="G121" s="165"/>
    </row>
    <row r="122" spans="1:7" ht="60" x14ac:dyDescent="0.25">
      <c r="A122" s="180" t="s">
        <v>178</v>
      </c>
      <c r="B122" s="163" t="s">
        <v>128</v>
      </c>
      <c r="C122" s="155"/>
      <c r="D122" s="155"/>
      <c r="E122" s="155"/>
      <c r="F122" s="155"/>
      <c r="G122" s="165"/>
    </row>
    <row r="123" spans="1:7" ht="73.5" customHeight="1" x14ac:dyDescent="0.25">
      <c r="A123" s="155" t="s">
        <v>179</v>
      </c>
      <c r="B123" s="163" t="s">
        <v>118</v>
      </c>
      <c r="C123" s="155"/>
      <c r="D123" s="155"/>
      <c r="E123" s="155"/>
      <c r="F123" s="155"/>
      <c r="G123" s="165"/>
    </row>
    <row r="124" spans="1:7" ht="24.95" customHeight="1" x14ac:dyDescent="0.25">
      <c r="A124" s="182"/>
      <c r="B124" s="280" t="s">
        <v>63</v>
      </c>
      <c r="C124" s="280"/>
      <c r="D124" s="280"/>
      <c r="E124" s="280"/>
      <c r="F124" s="183"/>
      <c r="G124" s="184"/>
    </row>
    <row r="125" spans="1:7" ht="11.25" customHeight="1" x14ac:dyDescent="0.25">
      <c r="A125" s="258"/>
      <c r="B125" s="258"/>
      <c r="C125" s="258"/>
      <c r="D125" s="258"/>
      <c r="E125" s="258"/>
      <c r="F125" s="258"/>
      <c r="G125" s="258"/>
    </row>
    <row r="126" spans="1:7" ht="24.95" customHeight="1" x14ac:dyDescent="0.25">
      <c r="A126" s="173">
        <v>7</v>
      </c>
      <c r="B126" s="174" t="s">
        <v>105</v>
      </c>
      <c r="C126" s="175"/>
      <c r="D126" s="175"/>
      <c r="E126" s="176"/>
      <c r="F126" s="176"/>
      <c r="G126" s="175"/>
    </row>
    <row r="127" spans="1:7" x14ac:dyDescent="0.25">
      <c r="A127" s="157"/>
      <c r="B127" s="158"/>
      <c r="C127" s="157"/>
      <c r="D127" s="157"/>
      <c r="E127" s="156"/>
      <c r="F127" s="156"/>
      <c r="G127" s="157"/>
    </row>
    <row r="128" spans="1:7" ht="22.5" customHeight="1" x14ac:dyDescent="0.25">
      <c r="A128" s="177" t="s">
        <v>98</v>
      </c>
      <c r="B128" s="273" t="s">
        <v>208</v>
      </c>
      <c r="C128" s="273"/>
      <c r="D128" s="273"/>
      <c r="E128" s="273"/>
      <c r="F128" s="162"/>
      <c r="G128" s="169"/>
    </row>
    <row r="129" spans="1:7" ht="75" x14ac:dyDescent="0.25">
      <c r="A129" s="178" t="s">
        <v>99</v>
      </c>
      <c r="B129" s="167" t="s">
        <v>129</v>
      </c>
      <c r="C129" s="159"/>
      <c r="D129" s="165"/>
      <c r="E129" s="159"/>
      <c r="F129" s="159"/>
      <c r="G129" s="165"/>
    </row>
    <row r="130" spans="1:7" ht="60" x14ac:dyDescent="0.25">
      <c r="A130" s="178" t="s">
        <v>100</v>
      </c>
      <c r="B130" s="167" t="s">
        <v>130</v>
      </c>
      <c r="C130" s="159"/>
      <c r="D130" s="165"/>
      <c r="E130" s="159"/>
      <c r="F130" s="159"/>
      <c r="G130" s="165"/>
    </row>
    <row r="131" spans="1:7" x14ac:dyDescent="0.25">
      <c r="A131" s="165"/>
      <c r="B131" s="164" t="s">
        <v>119</v>
      </c>
      <c r="C131" s="159"/>
      <c r="D131" s="165"/>
      <c r="E131" s="159"/>
      <c r="F131" s="159"/>
      <c r="G131" s="165"/>
    </row>
    <row r="132" spans="1:7" ht="20.25" customHeight="1" x14ac:dyDescent="0.25">
      <c r="A132" s="177" t="s">
        <v>101</v>
      </c>
      <c r="B132" s="273" t="s">
        <v>204</v>
      </c>
      <c r="C132" s="273"/>
      <c r="D132" s="273"/>
      <c r="E132" s="273"/>
      <c r="F132" s="162"/>
      <c r="G132" s="162"/>
    </row>
    <row r="133" spans="1:7" x14ac:dyDescent="0.25">
      <c r="A133" s="179" t="s">
        <v>102</v>
      </c>
      <c r="B133" s="272" t="s">
        <v>206</v>
      </c>
      <c r="C133" s="272"/>
      <c r="D133" s="272"/>
      <c r="E133" s="272"/>
      <c r="F133" s="171"/>
      <c r="G133" s="162"/>
    </row>
    <row r="134" spans="1:7" ht="45" x14ac:dyDescent="0.25">
      <c r="A134" s="165" t="s">
        <v>180</v>
      </c>
      <c r="B134" s="168" t="s">
        <v>125</v>
      </c>
      <c r="C134" s="159"/>
      <c r="D134" s="160"/>
      <c r="E134" s="160"/>
      <c r="F134" s="159"/>
      <c r="G134" s="165"/>
    </row>
    <row r="135" spans="1:7" ht="45" x14ac:dyDescent="0.25">
      <c r="A135" s="165" t="s">
        <v>181</v>
      </c>
      <c r="B135" s="168" t="s">
        <v>124</v>
      </c>
      <c r="C135" s="159"/>
      <c r="D135" s="159"/>
      <c r="E135" s="159"/>
      <c r="F135" s="159"/>
      <c r="G135" s="165"/>
    </row>
    <row r="136" spans="1:7" ht="120" x14ac:dyDescent="0.25">
      <c r="A136" s="165" t="s">
        <v>182</v>
      </c>
      <c r="B136" s="168" t="s">
        <v>123</v>
      </c>
      <c r="C136" s="156"/>
      <c r="D136" s="156"/>
      <c r="E136" s="156"/>
      <c r="F136" s="156"/>
      <c r="G136" s="165"/>
    </row>
    <row r="137" spans="1:7" ht="75" x14ac:dyDescent="0.25">
      <c r="A137" s="165" t="s">
        <v>183</v>
      </c>
      <c r="B137" s="168" t="s">
        <v>122</v>
      </c>
      <c r="C137" s="155"/>
      <c r="D137" s="155"/>
      <c r="E137" s="155"/>
      <c r="F137" s="155"/>
      <c r="G137" s="165"/>
    </row>
    <row r="138" spans="1:7" ht="60" x14ac:dyDescent="0.25">
      <c r="A138" s="165" t="s">
        <v>184</v>
      </c>
      <c r="B138" s="168" t="s">
        <v>121</v>
      </c>
      <c r="C138" s="156"/>
      <c r="D138" s="156"/>
      <c r="E138" s="156"/>
      <c r="F138" s="156"/>
      <c r="G138" s="165"/>
    </row>
    <row r="139" spans="1:7" x14ac:dyDescent="0.25">
      <c r="A139" s="185" t="s">
        <v>103</v>
      </c>
      <c r="B139" s="273" t="s">
        <v>205</v>
      </c>
      <c r="C139" s="273"/>
      <c r="D139" s="273"/>
      <c r="E139" s="273"/>
      <c r="F139" s="162"/>
      <c r="G139" s="162"/>
    </row>
    <row r="140" spans="1:7" ht="45" x14ac:dyDescent="0.25">
      <c r="A140" s="166" t="s">
        <v>185</v>
      </c>
      <c r="B140" s="163" t="s">
        <v>126</v>
      </c>
      <c r="C140" s="155"/>
      <c r="D140" s="155"/>
      <c r="E140" s="155"/>
      <c r="F140" s="155"/>
      <c r="G140" s="165"/>
    </row>
    <row r="141" spans="1:7" ht="75" x14ac:dyDescent="0.25">
      <c r="A141" s="155" t="s">
        <v>186</v>
      </c>
      <c r="B141" s="163" t="s">
        <v>127</v>
      </c>
      <c r="C141" s="155"/>
      <c r="D141" s="155"/>
      <c r="E141" s="155"/>
      <c r="F141" s="155"/>
      <c r="G141" s="165"/>
    </row>
    <row r="142" spans="1:7" ht="60" x14ac:dyDescent="0.25">
      <c r="A142" s="166" t="s">
        <v>187</v>
      </c>
      <c r="B142" s="163" t="s">
        <v>128</v>
      </c>
      <c r="C142" s="155"/>
      <c r="D142" s="155"/>
      <c r="E142" s="155"/>
      <c r="F142" s="155"/>
      <c r="G142" s="165"/>
    </row>
    <row r="143" spans="1:7" ht="60" x14ac:dyDescent="0.25">
      <c r="A143" s="155" t="s">
        <v>188</v>
      </c>
      <c r="B143" s="163" t="s">
        <v>118</v>
      </c>
      <c r="C143" s="155"/>
      <c r="D143" s="155"/>
      <c r="E143" s="155"/>
      <c r="F143" s="155"/>
      <c r="G143" s="165"/>
    </row>
    <row r="144" spans="1:7" ht="24.95" customHeight="1" x14ac:dyDescent="0.25">
      <c r="A144" s="182"/>
      <c r="B144" s="280" t="s">
        <v>63</v>
      </c>
      <c r="C144" s="280"/>
      <c r="D144" s="280"/>
      <c r="E144" s="280"/>
      <c r="F144" s="183"/>
      <c r="G144" s="184"/>
    </row>
    <row r="145" spans="1:7" ht="17.25" customHeight="1" x14ac:dyDescent="0.25">
      <c r="A145" s="258"/>
      <c r="B145" s="258"/>
      <c r="C145" s="258"/>
      <c r="D145" s="258"/>
      <c r="E145" s="258"/>
      <c r="F145" s="258"/>
      <c r="G145" s="258"/>
    </row>
    <row r="146" spans="1:7" ht="31.5" customHeight="1" x14ac:dyDescent="0.25">
      <c r="A146" s="259" t="s">
        <v>234</v>
      </c>
      <c r="B146" s="259"/>
      <c r="C146" s="259"/>
      <c r="D146" s="259"/>
      <c r="E146" s="259"/>
      <c r="F146" s="161"/>
      <c r="G146" s="188"/>
    </row>
  </sheetData>
  <mergeCells count="47">
    <mergeCell ref="B124:E124"/>
    <mergeCell ref="B144:E144"/>
    <mergeCell ref="A146:E146"/>
    <mergeCell ref="B112:E112"/>
    <mergeCell ref="B24:E24"/>
    <mergeCell ref="B44:E44"/>
    <mergeCell ref="A65:F65"/>
    <mergeCell ref="B84:E84"/>
    <mergeCell ref="B104:E104"/>
    <mergeCell ref="B108:E108"/>
    <mergeCell ref="B68:E68"/>
    <mergeCell ref="B72:E72"/>
    <mergeCell ref="B73:E73"/>
    <mergeCell ref="B79:E79"/>
    <mergeCell ref="B139:E139"/>
    <mergeCell ref="A1:G1"/>
    <mergeCell ref="A25:G25"/>
    <mergeCell ref="A45:G45"/>
    <mergeCell ref="A85:G85"/>
    <mergeCell ref="B32:E32"/>
    <mergeCell ref="A64:E64"/>
    <mergeCell ref="B52:E52"/>
    <mergeCell ref="B59:E59"/>
    <mergeCell ref="B48:E48"/>
    <mergeCell ref="B53:E53"/>
    <mergeCell ref="B28:E28"/>
    <mergeCell ref="B33:E33"/>
    <mergeCell ref="B39:E39"/>
    <mergeCell ref="B8:E8"/>
    <mergeCell ref="B13:E13"/>
    <mergeCell ref="B12:E12"/>
    <mergeCell ref="A145:G145"/>
    <mergeCell ref="A4:G4"/>
    <mergeCell ref="A3:G3"/>
    <mergeCell ref="A2:G2"/>
    <mergeCell ref="B113:E113"/>
    <mergeCell ref="B119:E119"/>
    <mergeCell ref="A125:G125"/>
    <mergeCell ref="B128:E128"/>
    <mergeCell ref="B132:E132"/>
    <mergeCell ref="B133:E133"/>
    <mergeCell ref="B88:E88"/>
    <mergeCell ref="B92:E92"/>
    <mergeCell ref="B93:E93"/>
    <mergeCell ref="B99:E99"/>
    <mergeCell ref="A105:G105"/>
    <mergeCell ref="B19:E1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0"/>
  <sheetViews>
    <sheetView workbookViewId="0">
      <selection activeCell="G18" sqref="G18"/>
    </sheetView>
  </sheetViews>
  <sheetFormatPr defaultRowHeight="15" x14ac:dyDescent="0.25"/>
  <cols>
    <col min="2" max="2" width="65" style="1" customWidth="1"/>
    <col min="3" max="3" width="18" customWidth="1"/>
    <col min="4" max="4" width="10" style="2" customWidth="1"/>
  </cols>
  <sheetData>
    <row r="1" spans="1:4" ht="42" customHeight="1" x14ac:dyDescent="0.25">
      <c r="A1" s="260" t="s">
        <v>232</v>
      </c>
      <c r="B1" s="261"/>
      <c r="C1" s="261"/>
      <c r="D1" s="262"/>
    </row>
    <row r="2" spans="1:4" ht="41.25" customHeight="1" x14ac:dyDescent="0.25">
      <c r="A2" s="263" t="s">
        <v>107</v>
      </c>
      <c r="B2" s="264"/>
      <c r="C2" s="264"/>
      <c r="D2" s="265"/>
    </row>
    <row r="3" spans="1:4" ht="24.75" customHeight="1" x14ac:dyDescent="0.25">
      <c r="A3" s="266" t="s">
        <v>120</v>
      </c>
      <c r="B3" s="267"/>
      <c r="C3" s="267"/>
      <c r="D3" s="268"/>
    </row>
    <row r="4" spans="1:4" x14ac:dyDescent="0.25">
      <c r="A4" s="269"/>
      <c r="B4" s="270"/>
      <c r="C4" s="270"/>
      <c r="D4" s="271"/>
    </row>
    <row r="5" spans="1:4" ht="48.75" customHeight="1" x14ac:dyDescent="0.25">
      <c r="A5" s="172" t="s">
        <v>55</v>
      </c>
      <c r="B5" s="172" t="s">
        <v>56</v>
      </c>
      <c r="C5" s="172" t="s">
        <v>58</v>
      </c>
      <c r="D5" s="172" t="s">
        <v>110</v>
      </c>
    </row>
    <row r="6" spans="1:4" ht="24.95" customHeight="1" x14ac:dyDescent="0.25">
      <c r="A6" s="173">
        <v>1</v>
      </c>
      <c r="B6" s="174" t="s">
        <v>64</v>
      </c>
      <c r="C6" s="176"/>
      <c r="D6" s="175"/>
    </row>
    <row r="7" spans="1:4" ht="15" customHeight="1" x14ac:dyDescent="0.25">
      <c r="A7" s="217"/>
      <c r="B7" s="218"/>
      <c r="C7" s="218"/>
      <c r="D7" s="219"/>
    </row>
    <row r="8" spans="1:4" ht="24.95" customHeight="1" x14ac:dyDescent="0.25">
      <c r="A8" s="173">
        <v>2</v>
      </c>
      <c r="B8" s="174" t="s">
        <v>17</v>
      </c>
      <c r="C8" s="176"/>
      <c r="D8" s="175"/>
    </row>
    <row r="9" spans="1:4" x14ac:dyDescent="0.25">
      <c r="A9" s="217"/>
      <c r="B9" s="218"/>
      <c r="C9" s="218"/>
      <c r="D9" s="219"/>
    </row>
    <row r="10" spans="1:4" ht="24.95" customHeight="1" x14ac:dyDescent="0.25">
      <c r="A10" s="173">
        <v>3</v>
      </c>
      <c r="B10" s="174" t="s">
        <v>10</v>
      </c>
      <c r="C10" s="176"/>
      <c r="D10" s="175"/>
    </row>
    <row r="11" spans="1:4" ht="15" customHeight="1" x14ac:dyDescent="0.25">
      <c r="A11" s="258"/>
      <c r="B11" s="258"/>
      <c r="C11" s="258"/>
      <c r="D11" s="160"/>
    </row>
    <row r="12" spans="1:4" ht="24.95" customHeight="1" x14ac:dyDescent="0.25">
      <c r="A12" s="173">
        <v>4</v>
      </c>
      <c r="B12" s="174" t="s">
        <v>16</v>
      </c>
      <c r="C12" s="176"/>
      <c r="D12" s="175"/>
    </row>
    <row r="13" spans="1:4" x14ac:dyDescent="0.25">
      <c r="A13" s="217"/>
      <c r="B13" s="218"/>
      <c r="C13" s="218"/>
      <c r="D13" s="219"/>
    </row>
    <row r="14" spans="1:4" ht="24.95" customHeight="1" x14ac:dyDescent="0.25">
      <c r="A14" s="173">
        <v>5</v>
      </c>
      <c r="B14" s="174" t="s">
        <v>15</v>
      </c>
      <c r="C14" s="176"/>
      <c r="D14" s="175"/>
    </row>
    <row r="15" spans="1:4" ht="11.25" customHeight="1" x14ac:dyDescent="0.25">
      <c r="A15" s="258"/>
      <c r="B15" s="258"/>
      <c r="C15" s="258"/>
      <c r="D15" s="258"/>
    </row>
    <row r="16" spans="1:4" ht="24.95" customHeight="1" x14ac:dyDescent="0.25">
      <c r="A16" s="173">
        <v>6</v>
      </c>
      <c r="B16" s="174" t="s">
        <v>106</v>
      </c>
      <c r="C16" s="176"/>
      <c r="D16" s="175"/>
    </row>
    <row r="17" spans="1:4" ht="11.25" customHeight="1" x14ac:dyDescent="0.25">
      <c r="A17" s="258"/>
      <c r="B17" s="258"/>
      <c r="C17" s="258"/>
      <c r="D17" s="258"/>
    </row>
    <row r="18" spans="1:4" ht="24.95" customHeight="1" x14ac:dyDescent="0.25">
      <c r="A18" s="173">
        <v>7</v>
      </c>
      <c r="B18" s="174" t="s">
        <v>105</v>
      </c>
      <c r="C18" s="176"/>
      <c r="D18" s="175"/>
    </row>
    <row r="19" spans="1:4" ht="17.25" customHeight="1" x14ac:dyDescent="0.25">
      <c r="A19" s="258"/>
      <c r="B19" s="258"/>
      <c r="C19" s="258"/>
      <c r="D19" s="258"/>
    </row>
    <row r="20" spans="1:4" ht="31.5" customHeight="1" x14ac:dyDescent="0.25">
      <c r="A20" s="259" t="s">
        <v>234</v>
      </c>
      <c r="B20" s="259"/>
      <c r="C20" s="161"/>
      <c r="D20" s="188"/>
    </row>
  </sheetData>
  <mergeCells count="12">
    <mergeCell ref="A11:C11"/>
    <mergeCell ref="A9:D9"/>
    <mergeCell ref="A7:D7"/>
    <mergeCell ref="A1:D1"/>
    <mergeCell ref="A2:D2"/>
    <mergeCell ref="A3:D3"/>
    <mergeCell ref="A4:D4"/>
    <mergeCell ref="A19:D19"/>
    <mergeCell ref="A20:B20"/>
    <mergeCell ref="A17:D17"/>
    <mergeCell ref="A15:D15"/>
    <mergeCell ref="A13:D13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8FDB1CDBD9044CAE08A650AB4CF5EA" ma:contentTypeVersion="11" ma:contentTypeDescription="Crie um novo documento." ma:contentTypeScope="" ma:versionID="98a30ce7feedf765ab28da906114fa59">
  <xsd:schema xmlns:xsd="http://www.w3.org/2001/XMLSchema" xmlns:xs="http://www.w3.org/2001/XMLSchema" xmlns:p="http://schemas.microsoft.com/office/2006/metadata/properties" xmlns:ns2="c6cc7200-fe33-4ff8-a15d-8dde486f2d0c" xmlns:ns3="0cd9747a-b129-4b5d-bd60-219d10a5bd99" targetNamespace="http://schemas.microsoft.com/office/2006/metadata/properties" ma:root="true" ma:fieldsID="74fade02c1e58c4cceaacf7a477246f2" ns2:_="" ns3:_="">
    <xsd:import namespace="c6cc7200-fe33-4ff8-a15d-8dde486f2d0c"/>
    <xsd:import namespace="0cd9747a-b129-4b5d-bd60-219d10a5bd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c7200-fe33-4ff8-a15d-8dde486f2d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d9747a-b129-4b5d-bd60-219d10a5bd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B9021D-28DE-49A7-8248-59786635B0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c7200-fe33-4ff8-a15d-8dde486f2d0c"/>
    <ds:schemaRef ds:uri="0cd9747a-b129-4b5d-bd60-219d10a5b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4AD087-1FF6-4994-9C93-03494986B068}">
  <ds:schemaRefs>
    <ds:schemaRef ds:uri="http://www.w3.org/XML/1998/namespace"/>
    <ds:schemaRef ds:uri="http://purl.org/dc/dcmitype/"/>
    <ds:schemaRef ds:uri="http://schemas.microsoft.com/office/infopath/2007/PartnerControls"/>
    <ds:schemaRef ds:uri="c6cc7200-fe33-4ff8-a15d-8dde486f2d0c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0cd9747a-b129-4b5d-bd60-219d10a5bd99"/>
  </ds:schemaRefs>
</ds:datastoreItem>
</file>

<file path=customXml/itemProps3.xml><?xml version="1.0" encoding="utf-8"?>
<ds:datastoreItem xmlns:ds="http://schemas.openxmlformats.org/officeDocument/2006/customXml" ds:itemID="{62C5D11D-E7B7-4561-84BE-35A695E52C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Planilha Inicial</vt:lpstr>
      <vt:lpstr>Cenários Apresentados</vt:lpstr>
      <vt:lpstr>Análise Casos - Compartilhados</vt:lpstr>
      <vt:lpstr>CRONOGRAMA FÍSICO FINANCEIRO</vt:lpstr>
      <vt:lpstr>CRONOGRAMA RESUMO</vt:lpstr>
      <vt:lpstr>PLANILHA ORÇAMENTÁRIA</vt:lpstr>
      <vt:lpstr>PLANILHA RESUMO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Biancarde Moura</dc:creator>
  <cp:lastModifiedBy>Julliana Silva</cp:lastModifiedBy>
  <cp:lastPrinted>2020-05-15T13:04:46Z</cp:lastPrinted>
  <dcterms:created xsi:type="dcterms:W3CDTF">2019-10-08T13:21:55Z</dcterms:created>
  <dcterms:modified xsi:type="dcterms:W3CDTF">2020-08-21T13:41:03Z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0x010100FC8FDB1CDBD9044CAE08A650AB4CF5EA</vt:lpwstr>
  </property>
</Properties>
</file>